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950" windowHeight="13545" activeTab="3"/>
  </bookViews>
  <sheets>
    <sheet name="Conjonction" sheetId="1" r:id="rId1"/>
    <sheet name="jupiter" sheetId="2" r:id="rId2"/>
    <sheet name="mars" sheetId="3" r:id="rId3"/>
    <sheet name="mercure" sheetId="4" r:id="rId4"/>
  </sheets>
  <definedNames/>
  <calcPr fullCalcOnLoad="1"/>
</workbook>
</file>

<file path=xl/sharedStrings.xml><?xml version="1.0" encoding="utf-8"?>
<sst xmlns="http://schemas.openxmlformats.org/spreadsheetml/2006/main" count="1032" uniqueCount="970">
  <si>
    <t>Différences entre interpolations</t>
  </si>
  <si>
    <t>Latitude</t>
  </si>
  <si>
    <t>Distances inter planètes</t>
  </si>
  <si>
    <t>Rapprochement Jupiter - Mars - Mercure du 11 décembre 2006</t>
  </si>
  <si>
    <t>décimal</t>
  </si>
  <si>
    <t>date</t>
  </si>
  <si>
    <t>Positions / à Jupiter</t>
  </si>
  <si>
    <t>du triangle</t>
  </si>
  <si>
    <t>Distance réciproque maximale</t>
  </si>
  <si>
    <t>Distance maximale au centre de gravité</t>
  </si>
  <si>
    <t xml:space="preserve">  3 12  2006  2  0  0,00  237 42 34,9315  +00  0  2,5628    2,496626949    1,55    8,19   347,05 </t>
  </si>
  <si>
    <t xml:space="preserve">  3 12  2006  3  0  0,00  237 44 20,3359  +00  0  1,0510    2,496486773    1,55    8,20   347,03 </t>
  </si>
  <si>
    <t xml:space="preserve">  3 12  2006  4  0  0,00  237 46  5,7448  -00  0  0,4610    2,496346526    1,55    8,20   347,02 </t>
  </si>
  <si>
    <t xml:space="preserve">  3 12  2006  5  0  0,00  237 47 51,1583  -00  0  1,9732    2,496206208    1,55    8,21   347,01 </t>
  </si>
  <si>
    <t xml:space="preserve">  3 12  2006  6  0  0,00  237 49 36,5762  -00  0  3,4856    2,496065818    1,55    8,22   346,99 </t>
  </si>
  <si>
    <t xml:space="preserve">  3 12  2006  7  0  0,00  237 51 21,9986  -00  0  4,9982    2,495925358    1,55    8,23   346,98 </t>
  </si>
  <si>
    <t xml:space="preserve">  3 12  2006  8  0  0,00  237 53  7,4255  -00  0  6,5109    2,495784826    1,55    8,24   346,97 </t>
  </si>
  <si>
    <t xml:space="preserve">  3 12  2006  9  0  0,00  237 54 52,8569  -00  0  8,0239    2,495644224    1,55    8,25   346,96 </t>
  </si>
  <si>
    <t xml:space="preserve">  3 12  2006 10  0  0,00  237 56 38,2929  -00  0  9,5370    2,495503550    1,55    8,25   346,94 </t>
  </si>
  <si>
    <t xml:space="preserve">  3 12  2006 11  0  0,00  237 58 23,7333  -00  0 11,0504    2,495362806    1,55    8,26   346,93 </t>
  </si>
  <si>
    <t xml:space="preserve">  3 12  2006 12  0  0,00  238  0  9,1783  -00  0 12,5639    2,495221990    1,55    8,27   346,92 </t>
  </si>
  <si>
    <t xml:space="preserve">  3 12  2006 13  0  0,00  238  1 54,6278  -00  0 14,0776    2,495081104    1,55    8,28   346,90 </t>
  </si>
  <si>
    <t xml:space="preserve">  3 12  2006 14  0  0,00  238  3 40,0818  -00  0 15,5915    2,494940147    1,55    8,29   346,89 </t>
  </si>
  <si>
    <t xml:space="preserve">  3 12  2006 15  0  0,00  238  5 25,5403  -00  0 17,1056    2,494799118    1,55    8,30   346,88 </t>
  </si>
  <si>
    <t xml:space="preserve">  3 12  2006 16  0  0,00  238  7 11,0034  -00  0 18,6199    2,494658020    1,55    8,30   346,87 </t>
  </si>
  <si>
    <t xml:space="preserve">  3 12  2006 17  0  0,00  238  8 56,4710  -00  0 20,1343    2,494516850    1,55    8,31   346,85 </t>
  </si>
  <si>
    <t xml:space="preserve">  3 12  2006 18  0  0,00  238 10 41,9431  -00  0 21,6490    2,494375609    1,55    8,32   346,84 </t>
  </si>
  <si>
    <t xml:space="preserve">  3 12  2006 19  0  0,00  238 12 27,4197  -00  0 23,1638    2,494234298    1,55    8,33   346,83 </t>
  </si>
  <si>
    <t xml:space="preserve">  3 12  2006 20  0  0,00  238 14 12,9009  -00  0 24,6789    2,494092916    1,55    8,34   346,81 </t>
  </si>
  <si>
    <t xml:space="preserve">  3 12  2006 21  0  0,00  238 15 58,3866  -00  0 26,1941    2,493951464    1,55    8,34   346,80 </t>
  </si>
  <si>
    <t xml:space="preserve">  3 12  2006 22  0  0,00  238 17 43,8768  -00  0 27,7095    2,493809941    1,55    8,35   346,79 </t>
  </si>
  <si>
    <t xml:space="preserve">  3 12  2006 23  0  0,00  238 19 29,3716  -00  0 29,2251    2,493668347    1,55    8,36   346,77 </t>
  </si>
  <si>
    <t xml:space="preserve">  4 12  2006  0  0  0,00  238 21 14,8710  -00  0 30,7409    2,493526682    1,55    8,37   346,76 </t>
  </si>
  <si>
    <t xml:space="preserve">  4 12  2006  1  0  0,00  238 23  0,3748  -00  0 32,2569    2,493384948    1,55    8,38   346,75 </t>
  </si>
  <si>
    <t xml:space="preserve">  4 12  2006  2  0  0,00  238 24 45,8833  -00  0 33,7731    2,493243142    1,55    8,39   346,74 </t>
  </si>
  <si>
    <t xml:space="preserve">  4 12  2006  3  0  0,00  238 26 31,3963  -00  0 35,2895    2,493101266    1,55    8,39   346,72 </t>
  </si>
  <si>
    <t xml:space="preserve">  4 12  2006  4  0  0,00  238 28 16,9138  -00  0 36,8060    2,492959320    1,55    8,40   346,71 </t>
  </si>
  <si>
    <t xml:space="preserve">  4 12  2006  5  0  0,00  238 30  2,4359  -00  0 38,3228    2,492817303    1,55    8,41   346,70 </t>
  </si>
  <si>
    <t xml:space="preserve">  4 12  2006  6  0  0,00  238 31 47,9625  -00  0 39,8397    2,492675216    1,55    8,42   346,68 </t>
  </si>
  <si>
    <t xml:space="preserve">  4 12  2006  7  0  0,00  238 33 33,4937  -00  0 41,3568    2,492533058    1,55    8,43   346,67 </t>
  </si>
  <si>
    <t xml:space="preserve">  4 12  2006  8  0  0,00  238 35 19,0295  -00  0 42,8742    2,492390830    1,55    8,44   346,66 </t>
  </si>
  <si>
    <t xml:space="preserve">  4 12  2006  9  0  0,00  238 37  4,5698  -00  0 44,3917    2,492248532    1,55    8,44   346,65 </t>
  </si>
  <si>
    <t xml:space="preserve">  4 12  2006 10  0  0,00  238 38 50,1147  -00  0 45,9094    2,492106163    1,55    8,45   346,63 </t>
  </si>
  <si>
    <t xml:space="preserve">  4 12  2006 11  0  0,00  238 40 35,6642  -00  0 47,4273    2,491963725    1,55    8,46   346,62 </t>
  </si>
  <si>
    <t xml:space="preserve">  4 12  2006 12  0  0,00  238 42 21,2182  -00  0 48,9453    2,491821216    1,55    8,47   346,61 </t>
  </si>
  <si>
    <t xml:space="preserve">  4 12  2006 13  0  0,00  238 44  6,7768  -00  0 50,4636    2,491678636    1,55    8,48   346,59 </t>
  </si>
  <si>
    <t xml:space="preserve">  4 12  2006 14  0  0,00  238 45 52,3400  -00  0 51,9821    2,491535987    1,55    8,49   346,58 </t>
  </si>
  <si>
    <t xml:space="preserve">  4 12  2006 15  0  0,00  238 47 37,9077  -00  0 53,5007    2,491393267    1,55    8,49   346,57 </t>
  </si>
  <si>
    <t xml:space="preserve">  4 12  2006 16  0  0,00  238 49 23,4801  -00  0 55,0196    2,491250477    1,55    8,50   346,55 </t>
  </si>
  <si>
    <t xml:space="preserve">  4 12  2006 17  0  0,00  238 51  9,0570  -00  0 56,5386    2,491107617    1,55    8,51   346,54 </t>
  </si>
  <si>
    <t xml:space="preserve">  4 12  2006 18  0  0,00  238 52 54,6385  -00  0 58,0578    2,490964687    1,55    8,52   346,53 </t>
  </si>
  <si>
    <t xml:space="preserve">  4 12  2006 19  0  0,00  238 54 40,2246  -00  0 59,5773    2,490821687    1,55    8,53   346,52 </t>
  </si>
  <si>
    <t xml:space="preserve">  4 12  2006 20  0  0,00  238 56 25,8152  -00  1  1,0969    2,490678617    1,55    8,54   346,50 </t>
  </si>
  <si>
    <t xml:space="preserve">  4 12  2006 21  0  0,00  238 58 11,4105  -00  1  2,6167    2,490535476    1,55    8,54   346,49 </t>
  </si>
  <si>
    <t xml:space="preserve">  4 12  2006 22  0  0,00  238 59 57,0104  -00  1  4,1366    2,490392266    1,55    8,55   346,48 </t>
  </si>
  <si>
    <t xml:space="preserve">  4 12  2006 23  0  0,00  239  1 42,6148  -00  1  5,6568    2,490248986    1,55    8,56   346,46 </t>
  </si>
  <si>
    <t xml:space="preserve">  5 12  2006  0  0  0,00  239  3 28,2239  -00  1  7,1772    2,490105636    1,55    8,57   346,45 </t>
  </si>
  <si>
    <t xml:space="preserve">  5 12  2006  1  0  0,00  239  5 13,8375  -00  1  8,6977    2,489962216    1,55    8,58   346,44 </t>
  </si>
  <si>
    <t xml:space="preserve">  5 12  2006  2  0  0,00  239  6 59,4558  -00  1 10,2185    2,489818725    1,55    8,59   346,43 </t>
  </si>
  <si>
    <t xml:space="preserve">  5 12  2006  3  0  0,00  239  8 45,0786  -00  1 11,7394    2,489675165    1,55    8,59   346,41 </t>
  </si>
  <si>
    <t xml:space="preserve">  5 12  2006  4  0  0,00  239 10 30,7061  -00  1 13,2606    2,489531536    1,55    8,60   346,40 </t>
  </si>
  <si>
    <t xml:space="preserve">  5 12  2006  5  0  0,00  239 12 16,3381  -00  1 14,7819    2,489387836    1,55    8,61   346,39 </t>
  </si>
  <si>
    <t xml:space="preserve">  5 12  2006  6  0  0,00  239 14  1,9748  -00  1 16,3034    2,489244066    1,55    8,62   346,37 </t>
  </si>
  <si>
    <t xml:space="preserve">  5 12  2006  7  0  0,00  239 15 47,6161  -00  1 17,8251    2,489100227    1,55    8,63   346,36 </t>
  </si>
  <si>
    <t xml:space="preserve">  5 12  2006  8  0  0,00  239 17 33,2620  -00  1 19,3470    2,488956318    1,55    8,64   346,35 </t>
  </si>
  <si>
    <t xml:space="preserve">  5 12  2006  9  0  0,00  239 19 18,9125  -00  1 20,8690    2,488812339    1,55    8,64   346,33 </t>
  </si>
  <si>
    <t xml:space="preserve">  5 12  2006 10  0  0,00  239 21  4,5676  -00  1 22,3913    2,488668290    1,55    8,65   346,32 </t>
  </si>
  <si>
    <t xml:space="preserve">  5 12  2006 11  0  0,00  239 22 50,2274  -00  1 23,9138    2,488524172    1,55    8,66   346,31 </t>
  </si>
  <si>
    <t xml:space="preserve">  5 12  2006 12  0  0,00  239 24 35,8918  -00  1 25,4364    2,488379983    1,55    8,67   346,30 </t>
  </si>
  <si>
    <t xml:space="preserve">  5 12  2006 13  0  0,00  239 26 21,5608  -00  1 26,9592    2,488235726    1,55    8,68   346,28 </t>
  </si>
  <si>
    <t xml:space="preserve">  5 12  2006 14  0  0,00  239 28  7,2344  -00  1 28,4823    2,488091398    1,55    8,69   346,27 </t>
  </si>
  <si>
    <t xml:space="preserve">  5 12  2006 15  0  0,00  239 29 52,9126  -00  1 30,0055    2,487947001    1,55    8,69   346,26 </t>
  </si>
  <si>
    <t xml:space="preserve">  5 12  2006 16  0  0,00  239 31 38,5955  -00  1 31,5289    2,487802534    1,55    8,70   346,24 </t>
  </si>
  <si>
    <t xml:space="preserve">  5 12  2006 17  0  0,00  239 33 24,2830  -00  1 33,0525    2,487657997    1,55    8,71   346,23 </t>
  </si>
  <si>
    <t xml:space="preserve">  5 12  2006 18  0  0,00  239 35  9,9751  -00  1 34,5763    2,487513391    1,55    8,72   346,22 </t>
  </si>
  <si>
    <t xml:space="preserve">  5 12  2006 19  0  0,00  239 36 55,6719  -00  1 36,1002    2,487368716    1,55    8,73   346,21 </t>
  </si>
  <si>
    <t xml:space="preserve">  5 12  2006 20  0  0,00  239 38 41,3733  -00  1 37,6244    2,487223970    1,55    8,74   346,19 </t>
  </si>
  <si>
    <t xml:space="preserve">  5 12  2006 21  0  0,00  239 40 27,0794  -00  1 39,1488    2,487079156    1,55    8,74   346,18 </t>
  </si>
  <si>
    <t xml:space="preserve">  5 12  2006 22  0  0,00  239 42 12,7901  -00  1 40,6733    2,486934271    1,55    8,75   346,17 </t>
  </si>
  <si>
    <t xml:space="preserve">  5 12  2006 23  0  0,00  239 43 58,5054  -00  1 42,1980    2,486789317    1,55    8,76   346,15 </t>
  </si>
  <si>
    <t xml:space="preserve">  6 12  2006  0  0  0,00  239 45 44,2254  -00  1 43,7229    2,486644294    1,55    8,77   346,14 </t>
  </si>
  <si>
    <t xml:space="preserve">  6 12  2006  1  0  0,00  239 47 29,9500  -00  1 45,2481    2,486499201    1,55    8,78   346,13 </t>
  </si>
  <si>
    <t xml:space="preserve">  6 12  2006  2  0  0,00  239 49 15,6792  -00  1 46,7734    2,486354039    1,55    8,79   346,12 </t>
  </si>
  <si>
    <t xml:space="preserve">  6 12  2006  3  0  0,00  239 51  1,4132  -00  1 48,2988    2,486208807    1,55    8,79   346,10 </t>
  </si>
  <si>
    <t xml:space="preserve">  6 12  2006  4  0  0,00  239 52 47,1517  -00  1 49,8245    2,486063506    1,55    8,80   346,09 </t>
  </si>
  <si>
    <t xml:space="preserve">  6 12  2006  5  0  0,00  239 54 32,8949  -00  1 51,3504    2,485918135    1,55    8,81   346,08 </t>
  </si>
  <si>
    <t xml:space="preserve">  6 12  2006  6  0  0,00  239 56 18,6428  -00  1 52,8764    2,485772695    1,55    8,82   346,06 </t>
  </si>
  <si>
    <t xml:space="preserve">  6 12  2006  7  0  0,00  239 58  4,3953  -00  1 54,4027    2,485627186    1,55    8,83   346,05 </t>
  </si>
  <si>
    <t xml:space="preserve">  6 12  2006  8  0  0,00  239 59 50,1525  -00  1 55,9291    2,485481607    1,55    8,84   346,04 </t>
  </si>
  <si>
    <t xml:space="preserve">  6 12  2006  9  0  0,00  240  1 35,9144  -00  1 57,4557    2,485335959    1,55    8,84   346,03 </t>
  </si>
  <si>
    <t xml:space="preserve">  6 12  2006 10  0  0,00  240  3 21,6809  -00  1 58,9825    2,485190241    1,55    8,85   346,01 </t>
  </si>
  <si>
    <t xml:space="preserve">  6 12  2006 11  0  0,00  240  5  7,4520  -00  2  0,5095    2,485044454    1,55    8,86   346,00 </t>
  </si>
  <si>
    <t xml:space="preserve">  6 12  2006 12  0  0,00  240  6 53,2279  -00  2  2,0367    2,484898598    1,55    8,87   345,99 </t>
  </si>
  <si>
    <t xml:space="preserve">  6 12  2006 13  0  0,00  240  8 39,0084  -00  2  3,5640    2,484752673    1,55    8,88   345,97 </t>
  </si>
  <si>
    <t xml:space="preserve">  6 12  2006 14  0  0,00  240 10 24,7935  -00  2  5,0916    2,484606678    1,55    8,89   345,96 </t>
  </si>
  <si>
    <t xml:space="preserve">  6 12  2006 15  0  0,00  240 12 10,5834  -00  2  6,6193    2,484460614    1,55    8,89   345,95 </t>
  </si>
  <si>
    <t xml:space="preserve">  6 12  2006 16  0  0,00  240 13 56,3779  -00  2  8,1472    2,484314481    1,55    8,90   345,93 </t>
  </si>
  <si>
    <t xml:space="preserve">  6 12  2006 17  0  0,00  240 15 42,1771  -00  2  9,6754    2,484168278    1,55    8,91   345,92 </t>
  </si>
  <si>
    <t xml:space="preserve">  6 12  2006 18  0  0,00  240 17 27,9809  -00  2 11,2037    2,484022006    1,55    8,92   345,91 </t>
  </si>
  <si>
    <t xml:space="preserve">  6 12  2006 19  0  0,00  240 19 13,7894  -00  2 12,7321    2,483875665    1,55    8,93   345,90 </t>
  </si>
  <si>
    <t xml:space="preserve">  6 12  2006 20  0  0,00  240 20 59,6026  -00  2 14,2608    2,483729255    1,55    8,94   345,88 </t>
  </si>
  <si>
    <t xml:space="preserve">  6 12  2006 21  0  0,00  240 22 45,4205  -00  2 15,7897    2,483582776    1,55    8,94   345,87 </t>
  </si>
  <si>
    <t xml:space="preserve">  6 12  2006 22  0  0,00  240 24 31,2431  -00  2 17,3187    2,483436227    1,55    8,95   345,86 </t>
  </si>
  <si>
    <t xml:space="preserve">  6 12  2006 23  0  0,00  240 26 17,0703  -00  2 18,8480    2,483289610    1,55    8,96   345,84 </t>
  </si>
  <si>
    <t xml:space="preserve">  7 12  2006  0  0  0,00  240 28  2,9022  -00  2 20,3774    2,483142923    1,55    8,97   345,83 </t>
  </si>
  <si>
    <t xml:space="preserve">  7 12  2006  1  0  0,00  240 29 48,7388  -00  2 21,9070    2,482996167    1,55    8,98   345,82 </t>
  </si>
  <si>
    <t xml:space="preserve">  7 12  2006  2  0  0,00  240 31 34,5801  -00  2 23,4368    2,482849342    1,55    8,99   345,81 </t>
  </si>
  <si>
    <t xml:space="preserve">  7 12  2006  3  0  0,00  240 33 20,4261  -00  2 24,9667    2,482702448    1,55    8,99   345,79 </t>
  </si>
  <si>
    <t xml:space="preserve">  7 12  2006  4  0  0,00  240 35  6,2767  -00  2 26,4969    2,482555484    1,55    9,00   345,78 </t>
  </si>
  <si>
    <t xml:space="preserve">  7 12  2006  5  0  0,00  240 36 52,1321  -00  2 28,0273    2,482408452    1,55    9,01   345,77 </t>
  </si>
  <si>
    <t xml:space="preserve">  7 12  2006  6  0  0,00  240 38 37,9921  -00  2 29,5578    2,482261350    1,55    9,02   345,75 </t>
  </si>
  <si>
    <t xml:space="preserve">  7 12  2006  7  0  0,00  240 40 23,8568  -00  2 31,0885    2,482114180    1,55    9,03   345,74 </t>
  </si>
  <si>
    <t xml:space="preserve">  7 12  2006  8  0  0,00  240 42  9,7262  -00  2 32,6194    2,481966940    1,55    9,04   345,73 </t>
  </si>
  <si>
    <t xml:space="preserve">  7 12  2006  9  0  0,00  240 43 55,6004  -00  2 34,1505    2,481819632    1,55    9,04   345,72 </t>
  </si>
  <si>
    <t xml:space="preserve">  7 12  2006 10  0  0,00  240 45 41,4792  -00  2 35,6818    2,481672254    1,55    9,05   345,70 </t>
  </si>
  <si>
    <t xml:space="preserve">  7 12  2006 11  0  0,00  240 47 27,3627  -00  2 37,2132    2,481524807    1,54    9,06   345,69 </t>
  </si>
  <si>
    <t xml:space="preserve">  7 12  2006 12  0  0,00  240 49 13,2509  -00  2 38,7448    2,481377292    1,54    9,07   345,68 </t>
  </si>
  <si>
    <t xml:space="preserve">  7 12  2006 13  0  0,00  240 50 59,1438  -00  2 40,2767    2,481229707    1,54    9,08   345,66 </t>
  </si>
  <si>
    <t xml:space="preserve">  7 12  2006 14  0  0,00  240 52 45,0413  -00  2 41,8087    2,481082054    1,54    9,09   345,65 </t>
  </si>
  <si>
    <t xml:space="preserve">  7 12  2006 15  0  0,00  240 54 30,9436  -00  2 43,3409    2,480934331    1,54    9,09   345,64 </t>
  </si>
  <si>
    <t xml:space="preserve">  7 12  2006 16  0  0,00  240 56 16,8506  -00  2 44,8732    2,480786540    1,54    9,10   345,63 </t>
  </si>
  <si>
    <t xml:space="preserve">  7 12  2006 17  0  0,00  240 58  2,7623  -00  2 46,4058    2,480638679    1,54    9,11   345,61 </t>
  </si>
  <si>
    <t xml:space="preserve">  7 12  2006 18  0  0,00  240 59 48,6787  -00  2 47,9385    2,480490750    1,54    9,12   345,60 </t>
  </si>
  <si>
    <t xml:space="preserve">  7 12  2006 19  0  0,00  241  1 34,5998  -00  2 49,4715    2,480342752    1,54    9,13   345,59 </t>
  </si>
  <si>
    <t xml:space="preserve">  7 12  2006 20  0  0,00  241  3 20,5256  -00  2 51,0046    2,480194684    1,54    9,14   345,57 </t>
  </si>
  <si>
    <t xml:space="preserve">  7 12  2006 21  0  0,00  241  5  6,4562  -00  2 52,5379    2,480046548    1,54    9,14   345,56 </t>
  </si>
  <si>
    <t xml:space="preserve">  7 12  2006 22  0  0,00  241  6 52,3914  -00  2 54,0713    2,479898343    1,54    9,15   345,55 </t>
  </si>
  <si>
    <t xml:space="preserve">  7 12  2006 23  0  0,00  241  8 38,3313  -00  2 55,6050    2,479750070    1,54    9,16   345,54 </t>
  </si>
  <si>
    <t xml:space="preserve">  8 12  2006  0  0  0,00  241 10 24,2759  -00  2 57,1388    2,479601727    1,54    9,17   345,52 </t>
  </si>
  <si>
    <t xml:space="preserve">  8 12  2006  1  0  0,00  241 12 10,2253  -00  2 58,6728    2,479453315    1,54    9,18   345,51 </t>
  </si>
  <si>
    <t xml:space="preserve">  8 12  2006  2  0  0,00  241 13 56,1794  -00  3  0,2070    2,479304835    1,54    9,19   345,50 </t>
  </si>
  <si>
    <t xml:space="preserve">  8 12  2006  3  0  0,00  241 15 42,1381  -00  3  1,7414    2,479156286    1,54    9,19   345,48 </t>
  </si>
  <si>
    <t xml:space="preserve">  1 12  2006  0  0  0,00  229 42 30,1418  +01 57 25,4335    1,129032190   -0,59   58,48   341,06 </t>
  </si>
  <si>
    <t xml:space="preserve">  1 12  2006  1  0  0,00  229 45 47,5717  +01 57 10,5033    1,129906356   -0,60   58,36   341,07 </t>
  </si>
  <si>
    <t xml:space="preserve">  1 12  2006  2  0  0,00  229 49  5,2267  +01 56 55,5366    1,130779158   -0,60   58,23   341,08 </t>
  </si>
  <si>
    <t xml:space="preserve">  1 12  2006  3  0  0,00  229 52 23,1052  +01 56 40,5338    1,131650594   -0,60   58,11   341,10 </t>
  </si>
  <si>
    <t xml:space="preserve">  1 12  2006  4  0  0,00  229 55 41,2059  +01 56 25,4950    1,132520664   -0,60   57,99   341,11 </t>
  </si>
  <si>
    <t xml:space="preserve">  1 12  2006  5  0  0,00  229 58 59,5273  +01 56 10,4205    1,133389367   -0,60   57,87   341,12 </t>
  </si>
  <si>
    <t xml:space="preserve">  1 12  2006  6  0  0,00  230  2 18,0678  +01 55 55,3106    1,134256701   -0,60   57,75   341,14 </t>
  </si>
  <si>
    <t xml:space="preserve">  1 12  2006  7  0  0,00  230  5 36,8262  +01 55 40,1656    1,135122666   -0,60   57,63   341,15 </t>
  </si>
  <si>
    <t xml:space="preserve">  1 12  2006  8  0  0,00  230  8 55,8008  +01 55 24,9856    1,135987262   -0,60   57,51   341,16 </t>
  </si>
  <si>
    <t xml:space="preserve">  1 12  2006  9  0  0,00  230 12 14,9905  +01 55  9,7709    1,136850486   -0,60   57,39   341,18 </t>
  </si>
  <si>
    <t xml:space="preserve">  1 12  2006 10  0  0,00  230 15 34,3936  +01 54 54,5218    1,137712340   -0,60   57,27   341,19 </t>
  </si>
  <si>
    <t xml:space="preserve">  1 12  2006 11  0  0,00  230 18 54,0088  +01 54 39,2386    1,138572821   -0,60   57,15   341,20 </t>
  </si>
  <si>
    <t xml:space="preserve">  1 12  2006 12  0  0,00  230 22 13,8348  +01 54 23,9214    1,139431929   -0,60   57,03   341,22 </t>
  </si>
  <si>
    <t xml:space="preserve">  1 12  2006 13  0  0,00  230 25 33,8701  +01 54  8,5706    1,140289663   -0,60   56,91   341,23 </t>
  </si>
  <si>
    <t xml:space="preserve">  1 12  2006 14  0  0,00  230 28 54,1134  +01 53 53,1863    1,141146023   -0,60   56,80   341,25 </t>
  </si>
  <si>
    <t xml:space="preserve">  1 12  2006 15  0  0,00  230 32 14,5632  +01 53 37,7689    1,142001008   -0,60   56,68   341,26 </t>
  </si>
  <si>
    <t xml:space="preserve">  1 12  2006 16  0  0,00  230 35 35,2183  +01 53 22,3185    1,142854618   -0,60   56,56   341,27 </t>
  </si>
  <si>
    <t xml:space="preserve">  1 12  2006 17  0  0,00  230 38 56,0773  +01 53  6,8354    1,143706850   -0,60   56,44   341,29 </t>
  </si>
  <si>
    <t xml:space="preserve">  1 12  2006 18  0  0,00  230 42 17,1388  +01 52 51,3198    1,144557706   -0,60   56,32   341,30 </t>
  </si>
  <si>
    <t xml:space="preserve">  1 12  2006 19  0  0,00  230 45 38,4015  +01 52 35,7720    1,145407185   -0,60   56,21   341,32 </t>
  </si>
  <si>
    <t xml:space="preserve">  1 12  2006 20  0  0,00  230 48 59,8641  +01 52 20,1922    1,146255285   -0,60   56,09   341,33 </t>
  </si>
  <si>
    <t xml:space="preserve">  1 12  2006 21  0  0,00  230 52 21,5252  +01 52  4,5807    1,147102007   -0,60   55,97   341,34 </t>
  </si>
  <si>
    <t xml:space="preserve">  1 12  2006 22  0  0,00  230 55 43,3836  +01 51 48,9376    1,147947350   -0,60   55,86   341,36 </t>
  </si>
  <si>
    <t xml:space="preserve">  1 12  2006 23  0  0,00  230 59  5,4379  +01 51 33,2633    1,148791312   -0,60   55,74   341,37 </t>
  </si>
  <si>
    <t xml:space="preserve">  2 12  2006  0  0  0,00  231  2 27,6869  +01 51 17,5579    1,149633895   -0,60   55,63   341,39 </t>
  </si>
  <si>
    <t xml:space="preserve">  2 12  2006  1  0  0,00  231  5 50,1293  +01 51  1,8216    1,150475098   -0,60   55,51   341,40 </t>
  </si>
  <si>
    <t xml:space="preserve">  2 12  2006  2  0  0,00  231  9 12,7638  +01 50 46,0548    1,151314919   -0,60   55,40   341,42 </t>
  </si>
  <si>
    <t xml:space="preserve">  2 12  2006  3  0  0,00  231 12 35,5891  +01 50 30,2577    1,152153359   -0,60   55,28   341,43 </t>
  </si>
  <si>
    <t xml:space="preserve">  2 12  2006  4  0  0,00  231 15 58,6039  +01 50 14,4304    1,152990416   -0,60   55,17   341,44 </t>
  </si>
  <si>
    <t xml:space="preserve">  2 12  2006  5  0  0,00  231 19 21,8071  +01 49 58,5731    1,153826092   -0,60   55,05   341,46 </t>
  </si>
  <si>
    <t xml:space="preserve">  2 12  2006  6  0  0,00  231 22 45,1973  +01 49 42,6862    1,154660385   -0,60   54,94   341,47 </t>
  </si>
  <si>
    <t xml:space="preserve">  2 12  2006  7  0  0,00  231 26  8,7734  +01 49 26,7699    1,155493296   -0,60   54,83   341,49 </t>
  </si>
  <si>
    <t xml:space="preserve">  2 12  2006  8  0  0,00  231 29 32,5340  +01 49 10,8243    1,156324823   -0,60   54,71   341,50 </t>
  </si>
  <si>
    <t xml:space="preserve">  2 12  2006  9  0  0,00  231 32 56,4781  +01 48 54,8497    1,157154966   -0,60   54,60   341,52 </t>
  </si>
  <si>
    <t xml:space="preserve">  2 12  2006 10  0  0,00  231 36 20,6043  +01 48 38,8463    1,157983726   -0,60   54,49   341,53 </t>
  </si>
  <si>
    <t xml:space="preserve">  2 12  2006 11  0  0,00  231 39 44,9114  +01 48 22,8143    1,158811101   -0,60   54,37   341,55 </t>
  </si>
  <si>
    <t xml:space="preserve">  2 12  2006 12  0  0,00  231 43  9,3983  +01 48  6,7540    1,159637092   -0,60   54,26   341,56 </t>
  </si>
  <si>
    <t xml:space="preserve">  2 12  2006 13  0  0,00  231 46 34,0638  +01 47 50,6655    1,160461699   -0,60   54,15   341,58 </t>
  </si>
  <si>
    <t xml:space="preserve">  2 12  2006 14  0  0,00  231 49 58,9067  +01 47 34,5491    1,161284921   -0,60   54,04   341,59 </t>
  </si>
  <si>
    <t xml:space="preserve">  2 12  2006 15  0  0,00  231 53 23,9258  +01 47 18,4050    1,162106758   -0,60   53,92   341,61 </t>
  </si>
  <si>
    <t xml:space="preserve">  2 12  2006 16  0  0,00  231 56 49,1199  +01 47  2,2334    1,162927210   -0,60   53,81   341,62 </t>
  </si>
  <si>
    <t xml:space="preserve">  2 12  2006 17  0  0,00  232  0 14,4879  +01 46 46,0345    1,163746276   -0,60   53,70   341,64 </t>
  </si>
  <si>
    <t xml:space="preserve">  2 12  2006 18  0  0,00  232  3 40,0287  +01 46 29,8086    1,164563957   -0,60   53,59   341,65 </t>
  </si>
  <si>
    <t xml:space="preserve">  2 12  2006 19  0  0,00  232  7  5,7410  +01 46 13,5558    1,165380253   -0,60   53,48   341,67 </t>
  </si>
  <si>
    <t xml:space="preserve">  2 12  2006 20  0  0,00  232 10 31,6238  +01 45 57,2764    1,166195163   -0,60   53,37   341,68 </t>
  </si>
  <si>
    <t xml:space="preserve">  2 12  2006 21  0  0,00  232 13 57,6759  +01 45 40,9705    1,167008687   -0,60   53,26   341,70 </t>
  </si>
  <si>
    <t xml:space="preserve">  2 12  2006 22  0  0,00  232 17 23,8961  +01 45 24,6384    1,167820825   -0,60   53,15   341,71 </t>
  </si>
  <si>
    <t xml:space="preserve">  2 12  2006 23  0  0,00  232 20 50,2835  +01 45  8,2802    1,168631578   -0,60   53,04   341,73 </t>
  </si>
  <si>
    <t xml:space="preserve">  3 12  2006  0  0  0,00  232 24 16,8368  +01 44 51,8963    1,169440944   -0,60   52,93   341,75 </t>
  </si>
  <si>
    <t xml:space="preserve">  3 12  2006  1  0  0,00  232 27 43,5549  +01 44 35,4867    1,170248925   -0,60   52,82   341,76 </t>
  </si>
  <si>
    <t xml:space="preserve">  3 12  2006  2  0  0,00  232 31 10,4368  +01 44 19,0517    1,171055519   -0,60   52,71   341,78 </t>
  </si>
  <si>
    <t xml:space="preserve">  3 12  2006  3  0  0,00  232 34 37,4814  +01 44  2,5915    1,171860728   -0,60   52,61   341,79 </t>
  </si>
  <si>
    <t xml:space="preserve">  3 12  2006  4  0  0,00  232 38  4,6876  +01 43 46,1064    1,172664550   -0,60   52,50   341,81 </t>
  </si>
  <si>
    <t xml:space="preserve">  3 12  2006  5  0  0,00  232 41 32,0543  +01 43 29,5964    1,173466987   -0,60   52,39   341,82 </t>
  </si>
  <si>
    <t xml:space="preserve">  3 12  2006  6  0  0,00  232 44 59,5805  +01 43 13,0617    1,174268038   -0,60   52,28   341,84 </t>
  </si>
  <si>
    <t xml:space="preserve">  3 12  2006  7  0  0,00  232 48 27,2650  +01 42 56,5027    1,175067703   -0,60   52,17   341,85 </t>
  </si>
  <si>
    <t xml:space="preserve">  3 12  2006  8  0  0,00  232 51 55,1069  +01 42 39,9195    1,175865983   -0,60   52,07   341,87 </t>
  </si>
  <si>
    <t xml:space="preserve">  3 12  2006  9  0  0,00  232 55 23,1051  +01 42 23,3123    1,176662877   -0,60   51,96   341,89 </t>
  </si>
  <si>
    <t xml:space="preserve">  3 12  2006 10  0  0,00  232 58 51,2585  +01 42  6,6812    1,177458385   -0,60   51,85   341,90 </t>
  </si>
  <si>
    <t xml:space="preserve">  3 12  2006 11  0  0,00  233  2 19,5661  +01 41 50,0265    1,178252508   -0,60   51,75   341,92 </t>
  </si>
  <si>
    <t xml:space="preserve">  3 12  2006 12  0  0,00  233  5 48,0270  +01 41 33,3484    1,179045246   -0,60   51,64   341,93 </t>
  </si>
  <si>
    <t xml:space="preserve">  3 12  2006 13  0  0,00  233  9 16,6400  +01 41 16,6470    1,179836599   -0,60   51,53   341,95 </t>
  </si>
  <si>
    <t xml:space="preserve">  3 12  2006 14  0  0,00  233 12 45,4041  +01 40 59,9226    1,180626567   -0,60   51,43   341,97 </t>
  </si>
  <si>
    <t xml:space="preserve">  3 12  2006 15  0  0,00  233 16 14,3184  +01 40 43,1753    1,181415150   -0,60   51,32   341,98 </t>
  </si>
  <si>
    <t xml:space="preserve">  3 12  2006 16  0  0,00  233 19 43,3819  +01 40 26,4054    1,182202348   -0,60   51,22   342,00 </t>
  </si>
  <si>
    <t xml:space="preserve">  3 12  2006 17  0  0,00  233 23 12,5935  +01 40  9,6129    1,182988163   -0,60   51,11   342,02 </t>
  </si>
  <si>
    <t xml:space="preserve">  3 12  2006 18  0  0,00  233 26 41,9523  +01 39 52,7982    1,183772593   -0,60   51,01   342,03 </t>
  </si>
  <si>
    <t xml:space="preserve">  3 12  2006 19  0  0,00  233 30 11,4572  +01 39 35,9614    1,184555639   -0,60   50,90   342,05 </t>
  </si>
  <si>
    <t xml:space="preserve">  3 12  2006 20  0  0,00  233 33 41,1074  +01 39 19,1027    1,185337302   -0,60   50,80   342,06 </t>
  </si>
  <si>
    <t xml:space="preserve">  3 12  2006 21  0  0,00  233 37 10,9018  +01 39  2,2222    1,186117582   -0,60   50,69   342,08 </t>
  </si>
  <si>
    <t xml:space="preserve">  3 12  2006 22  0  0,00  233 40 40,8395  +01 38 45,3201    1,186896478   -0,60   50,59   342,10 </t>
  </si>
  <si>
    <t xml:space="preserve">  3 12  2006 23  0  0,00  233 44 10,9196  +01 38 28,3967    1,187673992   -0,60   50,49   342,11 </t>
  </si>
  <si>
    <t xml:space="preserve">  4 12  2006  0  0  0,00  233 47 41,1410  +01 38 11,4521    1,188450123   -0,60   50,38   342,13 </t>
  </si>
  <si>
    <t xml:space="preserve">  4 12  2006  1  0  0,00  233 51 11,5028  +01 37 54,4865    1,189224872   -0,60   50,28   342,15 </t>
  </si>
  <si>
    <t xml:space="preserve">  4 12  2006  2  0  0,00  233 54 42,0042  +01 37 37,5001    1,189998239   -0,60   50,18   342,16 </t>
  </si>
  <si>
    <t xml:space="preserve">  4 12  2006  3  0  0,00  233 58 12,6441  +01 37 20,4930    1,190770224   -0,60   50,07   342,18 </t>
  </si>
  <si>
    <t xml:space="preserve">  4 12  2006  4  0  0,00  234  1 43,4217  +01 37  3,4655    1,191540829   -0,60   49,97   342,20 </t>
  </si>
  <si>
    <t xml:space="preserve">  4 12  2006  5  0  0,00  234  5 14,3359  +01 36 46,4176    1,192310052   -0,60   49,87   342,21 </t>
  </si>
  <si>
    <t xml:space="preserve">  4 12  2006  6  0  0,00  234  8 45,3860  +01 36 29,3497    1,193077895   -0,60   49,77   342,23 </t>
  </si>
  <si>
    <t xml:space="preserve">  4 12  2006  7  0  0,00  234 12 16,5710  +01 36 12,2618    1,193844358   -0,60   49,66   342,25 </t>
  </si>
  <si>
    <t xml:space="preserve">  4 12  2006  8  0  0,00  234 15 47,8901  +01 35 55,1541    1,194609442   -0,60   49,56   342,26 </t>
  </si>
  <si>
    <t xml:space="preserve">  4 12  2006  9  0  0,00  234 19 19,3422  +01 35 38,0269    1,195373146   -0,60   49,46   342,28 </t>
  </si>
  <si>
    <t xml:space="preserve">  4 12  2006 10  0  0,00  234 22 50,9265  +01 35 20,8802    1,196135471   -0,60   49,36   342,30 </t>
  </si>
  <si>
    <t xml:space="preserve">  4 12  2006 11  0  0,00  234 26 22,6422  +01 35  3,7143    1,196896418   -0,60   49,26   342,31 </t>
  </si>
  <si>
    <t xml:space="preserve">  4 12  2006 12  0  0,00  234 29 54,4884  +01 34 46,5293    1,197655987   -0,60   49,16   342,33 </t>
  </si>
  <si>
    <t xml:space="preserve">  4 12  2006 13  0  0,00  234 33 26,4641  +01 34 29,3254    1,198414178   -0,60   49,06   342,35 </t>
  </si>
  <si>
    <t xml:space="preserve">  4 12  2006 14  0  0,00  234 36 58,5686  +01 34 12,1028    1,199170993   -0,60   48,96   342,36 </t>
  </si>
  <si>
    <t xml:space="preserve">  4 12  2006 15  0  0,00  234 40 30,8009  +01 33 54,8616    1,199926430   -0,60   48,86   342,38 </t>
  </si>
  <si>
    <t xml:space="preserve">  4 12  2006 16  0  0,00  234 44  3,1603  +01 33 37,6020    1,200680492   -0,60   48,76   342,40 </t>
  </si>
  <si>
    <t xml:space="preserve">  4 12  2006 17  0  0,00  234 47 35,6458  +01 33 20,3241    1,201433178   -0,60   48,66   342,42 </t>
  </si>
  <si>
    <t xml:space="preserve">  4 12  2006 18  0  0,00  234 51  8,2567  +01 33  3,0282    1,202184489   -0,60   48,56   342,43 </t>
  </si>
  <si>
    <t xml:space="preserve">  4 12  2006 19  0  0,00  234 54 40,9920  +01 32 45,7144    1,202934425   -0,60   48,46   342,45 </t>
  </si>
  <si>
    <t xml:space="preserve">  4 12  2006 20  0  0,00  234 58 13,8510  +01 32 28,3829    1,203682987   -0,60   48,36   342,47 </t>
  </si>
  <si>
    <t xml:space="preserve">  4 12  2006 21  0  0,00  235  1 46,8328  +01 32 11,0338    1,204430175   -0,60   48,26   342,48 </t>
  </si>
  <si>
    <t xml:space="preserve">  4 12  2006 22  0  0,00  235  5 19,9367  +01 31 53,6673    1,205175990   -0,60   48,16   342,50 </t>
  </si>
  <si>
    <t xml:space="preserve">  4 12  2006 23  0  0,00  235  8 53,1617  +01 31 36,2835    1,205920433   -0,60   48,06   342,52 </t>
  </si>
  <si>
    <t xml:space="preserve">  5 12  2006  0  0  0,00  235 12 26,5071  +01 31 18,8827    1,206663504   -0,60   47,97   342,54 </t>
  </si>
  <si>
    <t xml:space="preserve">  5 12  2006  1  0  0,00  235 15 59,9721  +01 31  1,4649    1,207405204   -0,60   47,87   342,55 </t>
  </si>
  <si>
    <t xml:space="preserve">  5 12  2006  2  0  0,00  235 19 33,5559  +01 30 44,0304    1,208145533   -0,60   47,77   342,57 </t>
  </si>
  <si>
    <t xml:space="preserve">  5 12  2006  3  0  0,00  235 23  7,2577  +01 30 26,5792    1,208884491   -0,60   47,67   342,59 </t>
  </si>
  <si>
    <t xml:space="preserve">  5 12  2006  4  0  0,00  235 26 41,0767  +01 30  9,1116    1,209622080   -0,60   47,58   342,61 </t>
  </si>
  <si>
    <t xml:space="preserve">  5 12  2006  5  0  0,00  235 30 15,0121  +01 29 51,6277    1,210358300   -0,60   47,48   342,62 </t>
  </si>
  <si>
    <t xml:space="preserve">  5 12  2006  6  0  0,00  235 33 49,0632  +01 29 34,1277    1,211093151   -0,60   47,38   342,64 </t>
  </si>
  <si>
    <t xml:space="preserve">  5 12  2006  7  0  0,00  235 37 23,2291  +01 29 16,6117    1,211826635   -0,60   47,29   342,66 </t>
  </si>
  <si>
    <t xml:space="preserve">  5 12  2006  8  0  0,00  235 40 57,5091  +01 28 59,0799    1,212558752   -0,60   47,19   342,68 </t>
  </si>
  <si>
    <t xml:space="preserve">  5 12  2006  9  0  0,00  235 44 31,9025  +01 28 41,5324    1,213289502   -0,60   47,09   342,69 </t>
  </si>
  <si>
    <t xml:space="preserve">  5 12  2006 10  0  0,00  235 48  6,4085  +01 28 23,9694    1,214018886   -0,60   47,00   342,71 </t>
  </si>
  <si>
    <t xml:space="preserve">  5 12  2006 11  0  0,00  235 51 41,0263  +01 28  6,3910    1,214746905   -0,60   46,90   342,73 </t>
  </si>
  <si>
    <t xml:space="preserve">  5 12  2006 12  0  0,00  235 55 15,7552  +01 27 48,7974    1,215473559   -0,60   46,81   342,75 </t>
  </si>
  <si>
    <t xml:space="preserve">  5 12  2006 13  0  0,00  235 58 50,5944  +01 27 31,1888    1,216198849   -0,60   46,71   342,76 </t>
  </si>
  <si>
    <t xml:space="preserve">  5 12  2006 14  0  0,00  236  2 25,5432  +01 27 13,5652    1,216922777   -0,60   46,61   342,78 </t>
  </si>
  <si>
    <t xml:space="preserve">  5 12  2006 15  0  0,00  236  6  0,6010  +01 26 55,9269    1,217645341   -0,60   46,52   342,80 </t>
  </si>
  <si>
    <t xml:space="preserve">  5 12  2006 16  0  0,00  236  9 35,7669  +01 26 38,2740    1,218366544   -0,60   46,43   342,82 </t>
  </si>
  <si>
    <t xml:space="preserve">  5 12  2006 17  0  0,00  236 13 11,0402  +01 26 20,6066    1,219086386   -0,60   46,33   342,84 </t>
  </si>
  <si>
    <t xml:space="preserve">  5 12  2006 18  0  0,00  236 16 46,4202  +01 26  2,9249    1,219804867   -0,60   46,24   342,85 </t>
  </si>
  <si>
    <t xml:space="preserve">  5 12  2006 19  0  0,00  236 20 21,9063  +01 25 45,2290    1,220521989   -0,60   46,14   342,87 </t>
  </si>
  <si>
    <t xml:space="preserve">  5 12  2006 20  0  0,00  236 23 57,4976  +01 25 27,5191    1,221237751   -0,59   46,05   342,89 </t>
  </si>
  <si>
    <t xml:space="preserve">  5 12  2006 21  0  0,00  236 27 33,1935  +01 25  9,7953    1,221952155   -0,59   45,95   342,91 </t>
  </si>
  <si>
    <t xml:space="preserve">  5 12  2006 22  0  0,00  236 31  8,9934  +01 24 52,0578    1,222665202   -0,59   45,86   342,93 </t>
  </si>
  <si>
    <t xml:space="preserve">  5 12  2006 23  0  0,00  236 34 44,8964  +01 24 34,3067    1,223376892   -0,59   45,77   342,94 </t>
  </si>
  <si>
    <t xml:space="preserve">  6 12  2006  0  0  0,00  236 38 20,9020  +01 24 16,5422    1,224087226   -0,59   45,67   342,96 </t>
  </si>
  <si>
    <t xml:space="preserve">  6 12  2006  1  0  0,00  236 41 57,0094  +01 23 58,7644    1,224796204   -0,59   45,58   342,98 </t>
  </si>
  <si>
    <t xml:space="preserve">  6 12  2006  2  0  0,00  236 45 33,2179  +01 23 40,9734    1,225503828   -0,59   45,49   343,00 </t>
  </si>
  <si>
    <t xml:space="preserve">  6 12  2006  3  0  0,00  236 49  9,5269  +01 23 23,1693    1,226210099   -0,59   45,40   343,02 </t>
  </si>
  <si>
    <t xml:space="preserve">  6 12  2006  4  0  0,00  236 52 45,9358  +01 23  5,3524    1,226915016   -0,59   45,30   343,03 </t>
  </si>
  <si>
    <t xml:space="preserve">  6 12  2006  5  0  0,00  236 56 22,4438  +01 22 47,5228    1,227618581   -0,59   45,21   343,05 </t>
  </si>
  <si>
    <t xml:space="preserve">  6 12  2006  6  0  0,00  236 59 59,0503  +01 22 29,6806    1,228320795   -0,59   45,12   343,07 </t>
  </si>
  <si>
    <t xml:space="preserve">  6 12  2006  7  0  0,00  237  3 35,7546  +01 22 11,8259    1,229021658   -0,59   45,03   343,09 </t>
  </si>
  <si>
    <t xml:space="preserve">  6 12  2006  8  0  0,00  237  7 12,5561  +01 21 53,9589    1,229721171   -0,59   44,94   343,11 </t>
  </si>
  <si>
    <t xml:space="preserve">  6 12  2006  9  0  0,00  237 10 49,4541  +01 21 36,0797    1,230419335   -0,59   44,84   343,13 </t>
  </si>
  <si>
    <t xml:space="preserve">  6 12  2006 10  0  0,00  237 14 26,4481  +01 21 18,1884    1,231116151   -0,59   44,75   343,14 </t>
  </si>
  <si>
    <t xml:space="preserve">  6 12  2006 11  0  0,00  237 18  3,5373  +01 21  0,2852    1,231811620   -0,59   44,66   343,16 </t>
  </si>
  <si>
    <t xml:space="preserve">  6 12  2006 12  0  0,00  237 21 40,7211  +01 20 42,3703    1,232505742   -0,59   44,57   343,18 </t>
  </si>
  <si>
    <t xml:space="preserve">  6 12  2006 13  0  0,00  237 25 17,9989  +01 20 24,4437    1,233198519   -0,59   44,48   343,20 </t>
  </si>
  <si>
    <t xml:space="preserve">  6 12  2006 14  0  0,00  237 28 55,3700  +01 20  6,5056    1,233889950   -0,59   44,39   343,22 </t>
  </si>
  <si>
    <t xml:space="preserve">  6 12  2006 15  0  0,00  237 32 32,8340  +01 19 48,5561    1,234580038   -0,59   44,30   343,24 </t>
  </si>
  <si>
    <t xml:space="preserve">  6 12  2006 16  0  0,00  237 36 10,3900  +01 19 30,5954    1,235268782   -0,59   44,21   343,25 </t>
  </si>
  <si>
    <t xml:space="preserve">  6 12  2006 17  0  0,00  237 39 48,0376  +01 19 12,6236    1,235956184   -0,59   44,12   343,27 </t>
  </si>
  <si>
    <t xml:space="preserve">  6 12  2006 18  0  0,00  237 43 25,7761  +01 18 54,6408    1,236642244   -0,59   44,03   343,29 </t>
  </si>
  <si>
    <t xml:space="preserve">  6 12  2006 19  0  0,00  237 47  3,6049  +01 18 36,6471    1,237326964   -0,59   43,94   343,31 </t>
  </si>
  <si>
    <t xml:space="preserve">  6 12  2006 20  0  0,00  237 50 41,5234  +01 18 18,6427    1,238010344   -0,59   43,85   343,33 </t>
  </si>
  <si>
    <t xml:space="preserve">  6 12  2006 21  0  0,00  237 54 19,5311  +01 18  0,6278    1,238692385   -0,59   43,76   343,35 </t>
  </si>
  <si>
    <t xml:space="preserve">  6 12  2006 22  0  0,00  237 57 57,6272  +01 17 42,6023    1,239373089   -0,59   43,67   343,37 </t>
  </si>
  <si>
    <t xml:space="preserve">  6 12  2006 23  0  0,00  238  1 35,8113  +01 17 24,5666    1,240052455   -0,59   43,59   343,38 </t>
  </si>
  <si>
    <t xml:space="preserve">  7 12  2006  0  0  0,00  238  5 14,0828  +01 17  6,5206    1,240730485   -0,59   43,50   343,40 </t>
  </si>
  <si>
    <t xml:space="preserve">  7 12  2006  1  0  0,00  238  8 52,4410  +01 16 48,4645    1,241407179   -0,59   43,41   343,42 </t>
  </si>
  <si>
    <t xml:space="preserve">  7 12  2006  2  0  0,00  238 12 30,8855  +01 16 30,3985    1,242082539   -0,59   43,32   343,44 </t>
  </si>
  <si>
    <t xml:space="preserve">  7 12  2006  3  0  0,00  238 16  9,4155  +01 16 12,3227    1,242756566   -0,59   43,23   343,46 </t>
  </si>
  <si>
    <t xml:space="preserve">  7 12  2006  4  0  0,00  238 19 48,0307  +01 15 54,2372    1,243429260   -0,59   43,14   343,48 </t>
  </si>
  <si>
    <t xml:space="preserve">  7 12  2006  5  0  0,00  238 23 26,7303  +01 15 36,1421    1,244100622   -0,59   43,06   343,50 </t>
  </si>
  <si>
    <t xml:space="preserve">  7 12  2006  6  0  0,00  238 27  5,5139  +01 15 18,0375    1,244770654   -0,59   42,97   343,52 </t>
  </si>
  <si>
    <t xml:space="preserve">  7 12  2006  7  0  0,00  238 30 44,3809  +01 14 59,9236    1,245439355   -0,59   42,88   343,53 </t>
  </si>
  <si>
    <t xml:space="preserve">  7 12  2006  8  0  0,00  238 34 23,3307  +01 14 41,8005    1,246106728   -0,59   42,80   343,55 </t>
  </si>
  <si>
    <t xml:space="preserve">  7 12  2006  9  0  0,00  238 38  2,3628  +01 14 23,6684    1,246772772   -0,59   42,71   343,57 </t>
  </si>
  <si>
    <t xml:space="preserve">  7 12  2006 10  0  0,00  238 41 41,4767  +01 14  5,5272    1,247437490   -0,59   42,62   343,59 </t>
  </si>
  <si>
    <t xml:space="preserve">  7 12  2006 11  0  0,00  238 45 20,6717  +01 13 47,3773    1,248100881   -0,59   42,53   343,61 </t>
  </si>
  <si>
    <t xml:space="preserve">  7 12  2006 12  0  0,00  238 48 59,9475  +01 13 29,2186    1,248762947   -0,59   42,45   343,63 </t>
  </si>
  <si>
    <t xml:space="preserve">  7 12  2006 13  0  0,00  238 52 39,3034  +01 13 11,0513    1,249423689   -0,59   42,36   343,65 </t>
  </si>
  <si>
    <t xml:space="preserve">  7 12  2006 14  0  0,00  238 56 18,7389  +01 12 52,8755    1,250083108   -0,59   42,28   343,67 </t>
  </si>
  <si>
    <t xml:space="preserve">  7 12  2006 15  0  0,00  238 59 58,2535  +01 12 34,6914    1,250741204   -0,59   42,19   343,69 </t>
  </si>
  <si>
    <t xml:space="preserve">  7 12  2006 16  0  0,00  239  3 37,8467  +01 12 16,4990    1,251397979   -0,59   42,10   343,70 </t>
  </si>
  <si>
    <t xml:space="preserve">  7 12  2006 17  0  0,00  239  7 17,5179  +01 11 58,2985    1,252053433   -0,59   42,02   343,72 </t>
  </si>
  <si>
    <t xml:space="preserve">  7 12  2006 18  0  0,00  239 10 57,2667  +01 11 40,0900    1,252707568   -0,59   41,93   343,74 </t>
  </si>
  <si>
    <t xml:space="preserve">  7 12  2006 19  0  0,00  239 14 37,0924  +01 11 21,8735    1,253360384   -0,59   41,85   343,76 </t>
  </si>
  <si>
    <t xml:space="preserve">  7 12  2006 20  0  0,00  239 18 16,9948  +01 11  3,6494    1,254011883   -0,59   41,76   343,78 </t>
  </si>
  <si>
    <t xml:space="preserve">  7 12  2006 21  0  0,00  239 21 56,9731  +01 10 45,4175    1,254662065   -0,59   41,68   343,80 </t>
  </si>
  <si>
    <t xml:space="preserve">  7 12  2006 22  0  0,00  239 25 37,0270  +01 10 27,1781    1,255310932   -0,59   41,59   343,82 </t>
  </si>
  <si>
    <t xml:space="preserve">  7 12  2006 23  0  0,00  239 29 17,1559  +01 10  8,9313    1,255958484   -0,59   41,51   343,84 </t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</si>
  <si>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</si>
  <si>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r>
      <t xml:space="preserve">  Planete  4 Mars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</si>
  <si>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</si>
  <si>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</si>
  <si>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</si>
  <si>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 5 Jupiter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</si>
  <si>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</si>
  <si>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</si>
  <si>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</si>
  <si>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</si>
  <si>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</si>
  <si>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</si>
  <si>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Date</t>
  </si>
  <si>
    <t>Long.</t>
  </si>
  <si>
    <t>Lat.</t>
  </si>
  <si>
    <t>Dist. (ua.)</t>
  </si>
  <si>
    <t>V. Mag</t>
  </si>
  <si>
    <t>d Jup</t>
  </si>
  <si>
    <t>d Mars</t>
  </si>
  <si>
    <t>d Merc</t>
  </si>
  <si>
    <t>maxi</t>
  </si>
  <si>
    <t>Surface</t>
  </si>
  <si>
    <t>Jour</t>
  </si>
  <si>
    <t>jou_déc.</t>
  </si>
  <si>
    <t>Inter L</t>
  </si>
  <si>
    <t>Inter b</t>
  </si>
  <si>
    <r>
      <t>D</t>
    </r>
    <r>
      <rPr>
        <b/>
        <sz val="10"/>
        <rFont val="Arial Narrow"/>
        <family val="0"/>
      </rPr>
      <t>L (")</t>
    </r>
  </si>
  <si>
    <r>
      <t>D</t>
    </r>
    <r>
      <rPr>
        <b/>
        <sz val="10"/>
        <rFont val="Arial Narrow"/>
        <family val="0"/>
      </rPr>
      <t>b (")</t>
    </r>
  </si>
  <si>
    <t>a</t>
  </si>
  <si>
    <t>b</t>
  </si>
  <si>
    <t>c</t>
  </si>
  <si>
    <t>Parabole</t>
  </si>
  <si>
    <t>Parab L</t>
  </si>
  <si>
    <t>Parab b</t>
  </si>
  <si>
    <t>J/1</t>
  </si>
  <si>
    <t xml:space="preserve">  3 12  2006  2  0  0,00  241 52 56,9696  +00 42 47,9381    6,345655328   -1,73    1,61   351,19 </t>
  </si>
  <si>
    <t xml:space="preserve">  3 12  2006  3  0  0,00  241 53 30,1698  +00 42 47,8104    6,345535289   -1,73    1,62   351,16 </t>
  </si>
  <si>
    <t xml:space="preserve">  3 12  2006  4  0  0,00  241 54  3,3686  +00 42 47,6828    6,345414877   -1,73    1,62   351,12 </t>
  </si>
  <si>
    <t xml:space="preserve">Essais d'interpolation </t>
  </si>
  <si>
    <t>Comparaison valeurs éphémérides - valeurs interpolées</t>
  </si>
  <si>
    <t>Interpolation droite</t>
  </si>
  <si>
    <t>Calculs</t>
  </si>
  <si>
    <t>Différences (" d'arc)</t>
  </si>
  <si>
    <t>Différences (" d'arc</t>
  </si>
  <si>
    <t xml:space="preserve">  3 12  2006  8  0  0,00  241 56 16,1499  +00 42 47,1739    6,344929502   -1,73    1,65   350,99 </t>
  </si>
  <si>
    <t xml:space="preserve">  3 12  2006  9  0  0,00  241 56 49,3417  +00 42 47,0470    6,344807226   -1,73    1,65   350,96 </t>
  </si>
  <si>
    <t xml:space="preserve">  3 12  2006 10  0  0,00  241 57 22,5321  +00 42 46,9202    6,344684578   -1,73    1,66   350,93 </t>
  </si>
  <si>
    <t xml:space="preserve">  3 12  2006 11  0  0,00  241 57 55,7210  +00 42 46,7935    6,344561557   -1,73    1,66   350,89 </t>
  </si>
  <si>
    <t xml:space="preserve">  3 12  2006 12  0  0,00  241 58 28,9086  +00 42 46,6670    6,344438164   -1,73    1,67   350,86 </t>
  </si>
  <si>
    <t xml:space="preserve">  3 12  2006 13  0  0,00  241 59  2,0947  +00 42 46,5406    6,344314398   -1,73    1,68   350,83 </t>
  </si>
  <si>
    <t xml:space="preserve">  3 12  2006 14  0  0,00  241 59 35,2793  +00 42 46,4143    6,344190259   -1,73    1,68   350,80 </t>
  </si>
  <si>
    <t xml:space="preserve">  3 12  2006 15  0  0,00  242  0  8,4626  +00 42 46,2882    6,344065749   -1,73    1,69   350,76 </t>
  </si>
  <si>
    <t xml:space="preserve">  3 12  2006 16  0  0,00  242  0 41,6443  +00 42 46,1622    6,343940865   -1,73    1,69   350,73 </t>
  </si>
  <si>
    <t xml:space="preserve">  3 12  2006 17  0  0,00  242  1 14,8246  +00 42 46,0363    6,343815610   -1,73    1,70   350,70 </t>
  </si>
  <si>
    <t xml:space="preserve">  3 12  2006 18  0  0,00  242  1 48,0035  +00 42 45,9106    6,343689981   -1,73    1,71   350,66 </t>
  </si>
  <si>
    <t xml:space="preserve">  3 12  2006 19  0  0,00  242  2 21,1809  +00 42 45,7849    6,343563981   -1,73    1,71   350,63 </t>
  </si>
  <si>
    <t xml:space="preserve">  3 12  2006 20  0  0,00  242  2 54,3568  +00 42 45,6594    6,343437608   -1,73    1,72   350,60 </t>
  </si>
  <si>
    <t xml:space="preserve">  3 12  2006 21  0  0,00  242  3 27,5313  +00 42 45,5341    6,343310863   -1,73    1,72   350,57 </t>
  </si>
  <si>
    <t xml:space="preserve">  3 12  2006 22  0  0,00  242  4  0,7043  +00 42 45,4088    6,343183745   -1,73    1,73   350,53 </t>
  </si>
  <si>
    <t xml:space="preserve">  3 12  2006 23  0  0,00  242  4 33,8758  +00 42 45,2837    6,343056256   -1,73    1,73   350,50 </t>
  </si>
  <si>
    <t xml:space="preserve">  4 12  2006  0  0  0,00  242  5  7,0458  +00 42 45,1588    6,342928394   -1,73    1,74   350,47 </t>
  </si>
  <si>
    <t xml:space="preserve">  4 12  2006  1  0  0,00  242  5 40,2144  +00 42 45,0339    6,342800160   -1,73    1,75   350,43 </t>
  </si>
  <si>
    <t xml:space="preserve">  4 12  2006  2  0  0,00  242  6 13,3814  +00 42 44,9092    6,342671553   -1,73    1,75   350,40 </t>
  </si>
  <si>
    <t xml:space="preserve">  4 12  2006  3  0  0,00  242  6 46,5469  +00 42 44,7846    6,342542575   -1,73    1,76   350,37 </t>
  </si>
  <si>
    <t xml:space="preserve">  4 12  2006  4  0  0,00  242  7 19,7109  +00 42 44,6601    6,342413224   -1,73    1,76   350,33 </t>
  </si>
  <si>
    <t xml:space="preserve">  4 12  2006  5  0  0,00  242  7 52,8735  +00 42 44,5358    6,342283502   -1,73    1,77   350,30 </t>
  </si>
  <si>
    <t xml:space="preserve">  4 12  2006  6  0  0,00  242  8 26,0345  +00 42 44,4116    6,342153407   -1,73    1,78   350,27 </t>
  </si>
  <si>
    <t xml:space="preserve">  4 12  2006  7  0  0,00  242  8 59,1939  +00 42 44,2875    6,342022940   -1,73    1,78   350,24 </t>
  </si>
  <si>
    <t xml:space="preserve">  4 12  2006  8  0  0,00  242  9 32,3519  +00 42 44,1635    6,341892101   -1,73    1,79   350,20 </t>
  </si>
  <si>
    <t xml:space="preserve">  4 12  2006  9  0  0,00  242 10  5,5083  +00 42 44,0397    6,341760890   -1,73    1,79   350,17 </t>
  </si>
  <si>
    <t xml:space="preserve">  4 12  2006 10  0  0,00  242 10 38,6632  +00 42 43,9160    6,341629307   -1,73    1,80   350,14 </t>
  </si>
  <si>
    <t xml:space="preserve">  4 12  2006 11  0  0,00  242 11 11,8166  +00 42 43,7925    6,341497352   -1,73    1,81   350,10 </t>
  </si>
  <si>
    <t xml:space="preserve">  4 12  2006 12  0  0,00  242 11 44,9684  +00 42 43,6690    6,341365026   -1,73    1,81   350,07 </t>
  </si>
  <si>
    <t xml:space="preserve">  4 12  2006 13  0  0,00  242 12 18,1186  +00 42 43,5457    6,341232327   -1,73    1,82   350,04 </t>
  </si>
  <si>
    <t xml:space="preserve">  4 12  2006 14  0  0,00  242 12 51,2673  +00 42 43,4225    6,341099256   -1,73    1,82   350,01 </t>
  </si>
  <si>
    <t xml:space="preserve">  4 12  2006 15  0  0,00  242 13 24,4145  +00 42 43,2995    6,340965814   -1,73    1,83   349,97 </t>
  </si>
  <si>
    <t xml:space="preserve">  4 12  2006 16  0  0,00  242 13 57,5600  +00 42 43,1765    6,340832000   -1,73    1,84   349,94 </t>
  </si>
  <si>
    <t xml:space="preserve">  4 12  2006 17  0  0,00  242 14 30,7040  +00 42 43,0537    6,340697813   -1,73    1,84   349,91 </t>
  </si>
  <si>
    <t xml:space="preserve">  4 12  2006 18  0  0,00  242 15  3,8465  +00 42 42,9311    6,340563255   -1,73    1,85   349,87 </t>
  </si>
  <si>
    <t xml:space="preserve">  4 12  2006 19  0  0,00  242 15 36,9873  +00 42 42,8085    6,340428326   -1,73    1,85   349,84 </t>
  </si>
  <si>
    <t xml:space="preserve">  4 12  2006 20  0  0,00  242 16 10,1266  +00 42 42,6861    6,340293024   -1,73    1,86   349,81 </t>
  </si>
  <si>
    <t xml:space="preserve">  4 12  2006 21  0  0,00  242 16 43,2643  +00 42 42,5638    6,340157351   -1,73    1,87   349,77 </t>
  </si>
  <si>
    <t xml:space="preserve">  4 12  2006 22  0  0,00  242 17 16,4003  +00 42 42,4416    6,340021306   -1,73    1,87   349,74 </t>
  </si>
  <si>
    <t xml:space="preserve">  4 12  2006 23  0  0,00  242 17 49,5348  +00 42 42,3196    6,339884890   -1,73    1,88   349,71 </t>
  </si>
  <si>
    <t xml:space="preserve">  5 12  2006  0  0  0,00  242 18 22,6677  +00 42 42,1977    6,339748101   -1,73    1,88   349,68 </t>
  </si>
  <si>
    <t xml:space="preserve">  5 12  2006  1  0  0,00  242 18 55,7990  +00 42 42,0759    6,339610942   -1,73    1,89   349,64 </t>
  </si>
  <si>
    <t xml:space="preserve">  5 12  2006  2  0  0,00  242 19 28,9286  +00 42 41,9543    6,339473410   -1,73    1,90   349,61 </t>
  </si>
  <si>
    <t xml:space="preserve">  5 12  2006  3  0  0,00  242 20  2,0567  +00 42 41,8327    6,339335507   -1,73    1,90   349,58 </t>
  </si>
  <si>
    <t xml:space="preserve">  5 12  2006  4  0  0,00  242 20 35,1831  +00 42 41,7113    6,339197232   -1,73    1,91   349,54 </t>
  </si>
  <si>
    <t xml:space="preserve">  5 12  2006  5  0  0,00  242 21  8,3079  +00 42 41,5901    6,339058586   -1,73    1,91   349,51 </t>
  </si>
  <si>
    <t xml:space="preserve">  5 12  2006  6  0  0,00  242 21 41,4310  +00 42 41,4689    6,338919568   -1,73    1,92   349,48 </t>
  </si>
  <si>
    <t xml:space="preserve">  5 12  2006  7  0  0,00  242 22 14,5525  +00 42 41,3479    6,338780179   -1,73    1,93   349,44 </t>
  </si>
  <si>
    <t xml:space="preserve">  5 12  2006  8  0  0,00  242 22 47,6724  +00 42 41,2270    6,338640418   -1,73    1,93   349,41 </t>
  </si>
  <si>
    <t xml:space="preserve">  5 12  2006  9  0  0,00  242 23 20,7906  +00 42 41,1063    6,338500285   -1,73    1,94   349,38 </t>
  </si>
  <si>
    <t xml:space="preserve">  5 12  2006 10  0  0,00  242 23 53,9071  +00 42 40,9856    6,338359782   -1,73    1,94   349,35 </t>
  </si>
  <si>
    <t xml:space="preserve">  5 12  2006 11  0  0,00  242 24 27,0220  +00 42 40,8651    6,338218906   -1,73    1,95   349,31 </t>
  </si>
  <si>
    <t xml:space="preserve">  5 12  2006 12  0  0,00  242 25  0,1353  +00 42 40,7448    6,338077660   -1,73    1,96   349,28 </t>
  </si>
  <si>
    <t xml:space="preserve">  5 12  2006 13  0  0,00  242 25 33,2468  +00 42 40,6245    6,337936041   -1,73    1,96   349,25 </t>
  </si>
  <si>
    <t xml:space="preserve">  5 12  2006 14  0  0,00  242 26  6,3567  +00 42 40,5044    6,337794052   -1,73    1,97   349,21 </t>
  </si>
  <si>
    <t xml:space="preserve">  5 12  2006 15  0  0,00  242 26 39,4649  +00 42 40,3844    6,337651691   -1,73    1,97   349,18 </t>
  </si>
  <si>
    <t xml:space="preserve">  5 12  2006 16  0  0,00  242 27 12,5715  +00 42 40,2645    6,337508959   -1,73    1,98   349,15 </t>
  </si>
  <si>
    <t xml:space="preserve">  5 12  2006 17  0  0,00  242 27 45,6763  +00 42 40,1448    6,337365855   -1,73    1,98   349,11 </t>
  </si>
  <si>
    <t xml:space="preserve">  5 12  2006 18  0  0,00  242 28 18,7794  +00 42 40,0252    6,337222380   -1,73    1,99   349,08 </t>
  </si>
  <si>
    <t xml:space="preserve">  5 12  2006 19  0  0,00  242 28 51,8809  +00 42 39,9057    6,337078534   -1,73    2,00   349,05 </t>
  </si>
  <si>
    <t xml:space="preserve">  5 12  2006 20  0  0,00  242 29 24,9806  +00 42 39,7863    6,336934317   -1,73    2,00   349,02 </t>
  </si>
  <si>
    <t xml:space="preserve">  5 12  2006 21  0  0,00  242 29 58,0786  +00 42 39,6671    6,336789728   -1,73    2,01   348,98 </t>
  </si>
  <si>
    <t xml:space="preserve">  5 12  2006 22  0  0,00  242 30 31,1749  +00 42 39,5480    6,336644768   -1,73    2,01   348,95 </t>
  </si>
  <si>
    <t xml:space="preserve">  5 12  2006 23  0  0,00  242 31  4,2695  +00 42 39,4290    6,336499437   -1,73    2,02   348,92 </t>
  </si>
  <si>
    <t xml:space="preserve">  6 12  2006  0  0  0,00  242 31 37,3624  +00 42 39,3101    6,336353734   -1,73    2,03   348,88 </t>
  </si>
  <si>
    <t xml:space="preserve">  6 12  2006  1  0  0,00  242 32 10,4535  +00 42 39,1914    6,336207660   -1,73    2,03   348,85 </t>
  </si>
  <si>
    <t xml:space="preserve">  6 12  2006  2  0  0,00  242 32 43,5429  +00 42 39,0728    6,336061216   -1,73    2,04   348,82 </t>
  </si>
  <si>
    <t xml:space="preserve">  6 12  2006  3  0  0,00  242 33 16,6306  +00 42 38,9543    6,335914400   -1,73    2,04   348,78 </t>
  </si>
  <si>
    <t xml:space="preserve">  6 12  2006  4  0  0,00  242 33 49,7165  +00 42 38,8360    6,335767212   -1,73    2,05   348,75 </t>
  </si>
  <si>
    <t xml:space="preserve">  6 12  2006  5  0  0,00  242 34 22,8007  +00 42 38,7178    6,335619654   -1,73    2,06   348,72 </t>
  </si>
  <si>
    <t xml:space="preserve">  6 12  2006  6  0  0,00  242 34 55,8831  +00 42 38,5997    6,335471725   -1,73    2,06   348,69 </t>
  </si>
  <si>
    <t xml:space="preserve">  6 12  2006  7  0  0,00  242 35 28,9637  +00 42 38,4817    6,335323424   -1,73    2,07   348,65 </t>
  </si>
  <si>
    <t xml:space="preserve">  6 12  2006  8  0  0,00  242 36  2,0426  +00 42 38,3639    6,335174753   -1,73    2,07   348,62 </t>
  </si>
  <si>
    <t xml:space="preserve">  6 12  2006  9  0  0,00  242 36 35,1197  +00 42 38,2462    6,335025710   -1,73    2,08   348,59 </t>
  </si>
  <si>
    <t xml:space="preserve">  6 12  2006 10  0  0,00  242 37  8,1950  +00 42 38,1286    6,334876296   -1,73    2,09   348,55 </t>
  </si>
  <si>
    <t xml:space="preserve">  6 12  2006 11  0  0,00  242 37 41,2685  +00 42 38,0111    6,334726512   -1,73    2,09   348,52 </t>
  </si>
  <si>
    <t xml:space="preserve">  6 12  2006 12  0  0,00  242 38 14,3403  +00 42 37,8938    6,334576356   -1,73    2,10   348,49 </t>
  </si>
  <si>
    <t xml:space="preserve">  6 12  2006 13  0  0,00  242 38 47,4103  +00 42 37,7766    6,334425829   -1,73    2,10   348,45 </t>
  </si>
  <si>
    <t xml:space="preserve">  6 12  2006 14  0  0,00  242 39 20,4784  +00 42 37,6595    6,334274931   -1,73    2,11   348,42 </t>
  </si>
  <si>
    <t xml:space="preserve">  6 12  2006 15  0  0,00  242 39 53,5448  +00 42 37,5426    6,334123663   -1,73    2,12   348,39 </t>
  </si>
  <si>
    <t xml:space="preserve">  6 12  2006 16  0  0,00  242 40 26,6093  +00 42 37,4258    6,333972023   -1,73    2,12   348,36 </t>
  </si>
  <si>
    <t xml:space="preserve">  6 12  2006 17  0  0,00  242 40 59,6721  +00 42 37,3091    6,333820012   -1,73    2,13   348,32 </t>
  </si>
  <si>
    <t xml:space="preserve">  6 12  2006 18  0  0,00  242 41 32,7330  +00 42 37,1925    6,333667631   -1,73    2,13   348,29 </t>
  </si>
  <si>
    <t xml:space="preserve">  6 12  2006 19  0  0,00  242 42  5,7921  +00 42 37,0761    6,333514878   -1,73    2,14   348,26 </t>
  </si>
  <si>
    <t xml:space="preserve">  6 12  2006 20  0  0,00  242 42 38,8494  +00 42 36,9598    6,333361755   -1,73    2,14   348,22 </t>
  </si>
  <si>
    <t xml:space="preserve">  6 12  2006 21  0  0,00  242 43 11,9048  +00 42 36,8436    6,333208261   -1,73    2,15   348,19 </t>
  </si>
  <si>
    <t xml:space="preserve">  6 12  2006 22  0  0,00  242 43 44,9584  +00 42 36,7275    6,333054396   -1,73    2,16   348,16 </t>
  </si>
  <si>
    <t xml:space="preserve">  6 12  2006 23  0  0,00  242 44 18,0101  +00 42 36,6116    6,332900160   -1,73    2,16   348,12 </t>
  </si>
  <si>
    <t xml:space="preserve">  7 12  2006  0  0  0,00  242 44 51,0600  +00 42 36,4958    6,332745553   -1,73    2,17   348,09 </t>
  </si>
  <si>
    <t xml:space="preserve">  7 12  2006  1  0  0,00  242 45 24,1080  +00 42 36,3801    6,332590575   -1,73    2,17   348,06 </t>
  </si>
  <si>
    <t xml:space="preserve">  7 12  2006  2  0  0,00  242 45 57,1542  +00 42 36,2646    6,332435227   -1,73    2,18   348,02 </t>
  </si>
  <si>
    <t xml:space="preserve">  7 12  2006  3  0  0,00  242 46 30,1985  +00 42 36,1492    6,332279508   -1,73    2,19   347,99 </t>
  </si>
  <si>
    <t xml:space="preserve">  7 12  2006  4  0  0,00  242 47  3,2410  +00 42 36,0339    6,332123418   -1,73    2,19   347,96 </t>
  </si>
  <si>
    <t xml:space="preserve">  7 12  2006  5  0  0,00  242 47 36,2815  +00 42 35,9187    6,331966957   -1,73    2,20   347,93 </t>
  </si>
  <si>
    <t xml:space="preserve">  7 12  2006  6  0  0,00  242 48  9,3202  +00 42 35,8037    6,331810126   -1,73    2,20   347,89 </t>
  </si>
  <si>
    <t xml:space="preserve">  7 12  2006  7  0  0,00  242 48 42,3570  +00 42 35,6888    6,331652924   -1,73    2,21   347,86 </t>
  </si>
  <si>
    <t xml:space="preserve">  7 12  2006  8  0  0,00  242 49 15,3919  +00 42 35,5740    6,331495351   -1,73    2,22   347,83 </t>
  </si>
  <si>
    <t xml:space="preserve">  7 12  2006  9  0  0,00  242 49 48,4249  +00 42 35,4593    6,331337407   -1,73    2,22   347,79 </t>
  </si>
  <si>
    <t xml:space="preserve">  7 12  2006 10  0  0,00  242 50 21,4560  +00 42 35,3448    6,331179093   -1,73    2,23   347,76 </t>
  </si>
  <si>
    <t xml:space="preserve">  7 12  2006 11  0  0,00  242 50 54,4852  +00 42 35,2304    6,331020408   -1,73    2,23   347,73 </t>
  </si>
  <si>
    <t xml:space="preserve">  7 12  2006 12  0  0,00  242 51 27,5124  +00 42 35,1162    6,330861353   -1,73    2,24   347,69 </t>
  </si>
  <si>
    <t xml:space="preserve">  7 12  2006 13  0  0,00  242 52  0,5378  +00 42 35,0020    6,330701926   -1,73    2,25   347,66 </t>
  </si>
  <si>
    <t xml:space="preserve">  7 12  2006 14  0  0,00  242 52 33,5612  +00 42 34,8880    6,330542130   -1,73    2,25   347,63 </t>
  </si>
  <si>
    <t xml:space="preserve">  7 12  2006 15  0  0,00  242 53  6,5827  +00 42 34,7741    6,330381962   -1,73    2,26   347,60 </t>
  </si>
  <si>
    <t xml:space="preserve">  7 12  2006 16  0  0,00  242 53 39,6022  +00 42 34,6603    6,330221424   -1,73    2,26   347,56 </t>
  </si>
  <si>
    <t xml:space="preserve">  7 12  2006 17  0  0,00  242 54 12,6198  +00 42 34,5467    6,330060515   -1,73    2,27   347,53 </t>
  </si>
  <si>
    <t xml:space="preserve">  7 12  2006 18  0  0,00  242 54 45,6355  +00 42 34,4332    6,329899236   -1,73    2,28   347,50 </t>
  </si>
  <si>
    <t xml:space="preserve">  7 12  2006 19  0  0,00  242 55 18,6492  +00 42 34,3198    6,329737587   -1,73    2,28   347,46 </t>
  </si>
  <si>
    <t xml:space="preserve">  7 12  2006 20  0  0,00  242 55 51,6610  +00 42 34,2066    6,329575566   -1,73    2,29   347,43 </t>
  </si>
  <si>
    <t xml:space="preserve">  7 12  2006 21  0  0,00  242 56 24,6707  +00 42 34,0935    6,329413176   -1,73    2,29   347,40 </t>
  </si>
  <si>
    <t xml:space="preserve">  7 12  2006 22  0  0,00  242 56 57,6786  +00 42 33,9805    6,329250414   -1,73    2,30   347,36 </t>
  </si>
  <si>
    <t xml:space="preserve">  7 12  2006 23  0  0,00  242 57 30,6844  +00 42 33,8676    6,329087283   -1,73    2,30   347,33 </t>
  </si>
  <si>
    <t xml:space="preserve">  8 12  2006  0  0  0,00  242 58  3,6883  +00 42 33,7549    6,328923780   -1,73    2,31   347,30 </t>
  </si>
  <si>
    <t xml:space="preserve">  8 12  2006  1  0  0,00  242 58 36,6901  +00 42 33,6423    6,328759908   -1,73    2,32   347,26 </t>
  </si>
  <si>
    <t xml:space="preserve">  8 12  2006  2  0  0,00  242 59  9,6900  +00 42 33,5298    6,328595665   -1,73    2,32   347,23 </t>
  </si>
  <si>
    <t xml:space="preserve">  8 12  2006  3  0  0,00  242 59 42,6879  +00 42 33,4174    6,328431051   -1,73    2,33   347,20 </t>
  </si>
  <si>
    <t xml:space="preserve">  8 12  2006  4  0  0,00  243  0 15,6838  +00 42 33,3052    6,328266067   -1,73    2,33   347,17 </t>
  </si>
  <si>
    <t xml:space="preserve">  8 12  2006  5  0  0,00  243  0 48,6777  +00 42 33,1931    6,328100713   -1,73    2,34   347,13 </t>
  </si>
  <si>
    <t xml:space="preserve">  8 12  2006  6  0  0,00  243  1 21,6695  +00 42 33,0811    6,327934988   -1,73    2,35   347,10 </t>
  </si>
  <si>
    <t xml:space="preserve">  8 12  2006  0  0  0,00  239 32 57,3593  +01  9 50,6772    1,256604722   -0,59   41,43   343,86 </t>
  </si>
  <si>
    <t xml:space="preserve">  8 12  2006  1  0  0,00  239 36 37,6368  +01  9 32,4159    1,257249648   -0,59   41,34   343,88 </t>
  </si>
  <si>
    <t xml:space="preserve">  8 12  2006  2  0  0,00  239 40 17,9879  +01  9 14,1474    1,257893262   -0,59   41,26   343,90 </t>
  </si>
  <si>
    <t xml:space="preserve">  8 12  2006  3  0  0,00  239 43 58,4120  +01  8 55,8720    1,258535565   -0,59   41,17   343,92 </t>
  </si>
  <si>
    <t xml:space="preserve">  8 12  2006  4  0  0,00  239 47 38,9088  +01  8 37,5898    1,259176559   -0,59   41,09   343,93 </t>
  </si>
  <si>
    <t xml:space="preserve">  8 12  2006  5  0  0,00  239 51 19,4776  +01  8 19,3008    1,259816244   -0,59   41,01   343,95 </t>
  </si>
  <si>
    <t xml:space="preserve">  8 12  2006  6  0  0,00  239 55  0,1182  +01  8  1,0051    1,260454622   -0,59   40,92   343,97 </t>
  </si>
  <si>
    <t xml:space="preserve">  8 12  2006  7  0  0,00  239 58 40,8299  +01  7 42,7029    1,261091692   -0,59   40,84   343,99 </t>
  </si>
  <si>
    <t xml:space="preserve">  8 12  2006  8  0  0,00  240  2 21,6124  +01  7 24,3943    1,261727457   -0,59   40,76   344,01 </t>
  </si>
  <si>
    <t xml:space="preserve">  8 12  2006  9  0  0,00  240  6  2,4651  +01  7  6,0794    1,262361918   -0,59   40,67   344,03 </t>
  </si>
  <si>
    <t xml:space="preserve">  8 12  2006 10  0  0,00  240  9 43,3877  +01  6 47,7582    1,262995074   -0,59   40,59   344,05 </t>
  </si>
  <si>
    <t xml:space="preserve">  8 12  2006 11  0  0,00  240 13 24,3796  +01  6 29,4310    1,263626929   -0,59   40,51   344,07 </t>
  </si>
  <si>
    <t xml:space="preserve">  8 12  2006 12  0  0,00  240 17  5,4404  +01  6 11,0978    1,264257481   -0,59   40,43   344,09 </t>
  </si>
  <si>
    <t xml:space="preserve">  8 12  2006 13  0  0,00  240 20 46,5696  +01  5 52,7587    1,264886733   -0,59   40,34   344,11 </t>
  </si>
  <si>
    <t xml:space="preserve">  8 12  2006 14  0  0,00  240 24 27,7669  +01  5 34,4139    1,265514686   -0,59   40,26   344,13 </t>
  </si>
  <si>
    <t xml:space="preserve">  8 12  2006 15  0  0,00  240 28  9,0318  +01  5 16,0633    1,266141340   -0,59   40,18   344,15 </t>
  </si>
  <si>
    <t xml:space="preserve">  8 12  2006 16  0  0,00  240 31 50,3638  +01  4 57,7072    1,266766696   -0,59   40,10   344,17 </t>
  </si>
  <si>
    <t xml:space="preserve">  8 12  2006 17  0  0,00  240 35 31,7625  +01  4 39,3457    1,267390756   -0,59   40,02   344,19 </t>
  </si>
  <si>
    <t xml:space="preserve">  8 12  2006 18  0  0,00  240 39 13,2274  +01  4 20,9788    1,268013520   -0,59   39,94   344,21 </t>
  </si>
  <si>
    <t xml:space="preserve">  8 12  2006 19  0  0,00  240 42 54,7582  +01  4  2,6066    1,268634990   -0,59   39,85   344,23 </t>
  </si>
  <si>
    <t xml:space="preserve">  8 12  2006 20  0  0,00  240 46 36,3544  +01  3 44,2293    1,269255167   -0,59   39,77   344,24 </t>
  </si>
  <si>
    <t xml:space="preserve">  8 12  2006 21  0  0,00  240 50 18,0156  +01  3 25,8470    1,269874052   -0,59   39,69   344,26 </t>
  </si>
  <si>
    <t xml:space="preserve">  8 12  2006 22  0  0,00  240 53 59,7414  +01  3  7,4598    1,270491645   -0,59   39,61   344,28 </t>
  </si>
  <si>
    <t xml:space="preserve">  8 12  2006 23  0  0,00  240 57 41,5314  +01  2 49,0677    1,271107947   -0,59   39,53   344,30 </t>
  </si>
  <si>
    <t xml:space="preserve">  9 12  2006  0  0  0,00  241  1 23,3851  +01  2 30,6708    1,271722961   -0,59   39,45   344,32 </t>
  </si>
  <si>
    <t xml:space="preserve">  9 12  2006  1  0  0,00  241  5  5,3021  +01  2 12,2694    1,272336687   -0,59   39,37   344,34 </t>
  </si>
  <si>
    <t xml:space="preserve">  9 12  2006  2  0  0,00  241  8 47,2820  +01  1 53,8634    1,272949125   -0,59   39,29   344,36 </t>
  </si>
  <si>
    <t xml:space="preserve">  9 12  2006  3  0  0,00  241 12 29,3245  +01  1 35,4530    1,273560277   -0,59   39,21   344,38 </t>
  </si>
  <si>
    <t xml:space="preserve">  9 12  2006  4  0  0,00  241 16 11,4291  +01  1 17,0383    1,274170144   -0,59   39,13   344,40 </t>
  </si>
  <si>
    <t xml:space="preserve">  9 12  2006  5  0  0,00  241 19 53,5954  +01  0 58,6193    1,274778728   -0,59   39,05   344,42 </t>
  </si>
  <si>
    <t xml:space="preserve">  9 12  2006  6  0  0,00  241 23 35,8231  +01  0 40,1962    1,275386028   -0,59   38,97   344,44 </t>
  </si>
  <si>
    <t xml:space="preserve">  9 12  2006  7  0  0,00  241 27 18,1117  +01  0 21,7691    1,275992047   -0,59   38,89   344,46 </t>
  </si>
  <si>
    <t xml:space="preserve">  9 12  2006  8  0  0,00  241 31  0,4608  +01  0  3,3381    1,276596784   -0,59   38,81   344,48 </t>
  </si>
  <si>
    <t xml:space="preserve">  9 12  2006  9  0  0,00  241 34 42,8701  +00 59 44,9032    1,277200242   -0,59   38,73   344,50 </t>
  </si>
  <si>
    <t xml:space="preserve">  9 12  2006 10  0  0,00  241 38 25,3392  +00 59 26,4646    1,277802422   -0,59   38,66   344,52 </t>
  </si>
  <si>
    <t xml:space="preserve">  9 12  2006 11  0  0,00  241 42  7,8677  +00 59  8,0224    1,278403324   -0,59   38,58   344,54 </t>
  </si>
  <si>
    <t xml:space="preserve">  9 12  2006 12  0  0,00  241 45 50,4552  +00 58 49,5766    1,279002949   -0,59   38,50   344,56 </t>
  </si>
  <si>
    <t xml:space="preserve">  9 12  2006 13  0  0,00  241 49 33,1014  +00 58 31,1274    1,279601298   -0,59   38,42   344,58 </t>
  </si>
  <si>
    <t xml:space="preserve">  9 12  2006 14  0  0,00  241 53 15,8058  +00 58 12,6748    1,280198374   -0,59   38,34   344,60 </t>
  </si>
  <si>
    <t xml:space="preserve">  9 12  2006 15  0  0,00  241 56 58,5681  +00 57 54,2190    1,280794176   -0,59   38,26   344,62 </t>
  </si>
  <si>
    <t xml:space="preserve">  9 12  2006 16  0  0,00  242  0 41,3880  +00 57 35,7600    1,281388705   -0,59   38,19   344,64 </t>
  </si>
  <si>
    <t xml:space="preserve">  9 12  2006 17  0  0,00  242  4 24,2651  +00 57 17,2980    1,281981964   -0,59   38,11   344,66 </t>
  </si>
  <si>
    <t xml:space="preserve">  9 12  2006 18  0  0,00  242  8  7,1989  +00 56 58,8330    1,282573952   -0,59   38,03   344,68 </t>
  </si>
  <si>
    <t xml:space="preserve">  9 12  2006 19  0  0,00  242 11 50,1892  +00 56 40,3651    1,283164671   -0,59   37,95   344,70 </t>
  </si>
  <si>
    <t xml:space="preserve">  9 12  2006 20  0  0,00  242 15 33,2356  +00 56 21,8945    1,283754122   -0,59   37,87   344,72 </t>
  </si>
  <si>
    <t xml:space="preserve">  9 12  2006 21  0  0,00  242 19 16,3378  +00 56  3,4212    1,284342307   -0,59   37,80   344,74 </t>
  </si>
  <si>
    <t xml:space="preserve">  9 12  2006 22  0  0,00  242 22 59,4954  +00 55 44,9452    1,284929225   -0,59   37,72   344,76 </t>
  </si>
  <si>
    <t xml:space="preserve">  9 12  2006 23  0  0,00  242 26 42,7080  +00 55 26,4668    1,285514879   -0,59   37,64   344,78 </t>
  </si>
  <si>
    <t xml:space="preserve"> 10 12  2006  0  0  0,00  242 30 25,9753  +00 55  7,9860    1,286099269   -0,59   37,57   344,80 </t>
  </si>
  <si>
    <t xml:space="preserve"> 10 12  2006  1  0  0,00  242 34  9,2969  +00 54 49,5028    1,286682396   -0,59   37,49   344,82 </t>
  </si>
  <si>
    <t xml:space="preserve"> 10 12  2006  2  0  0,00  242 37 52,6726  +00 54 31,0175    1,287264262   -0,59   37,41   344,84 </t>
  </si>
  <si>
    <t xml:space="preserve"> 10 12  2006  3  0  0,00  242 41 36,1020  +00 54 12,5299    1,287844867   -0,59   37,34   344,86 </t>
  </si>
  <si>
    <t xml:space="preserve"> 10 12  2006  4  0  0,00  242 45 19,5847  +00 53 54,0404    1,288424213   -0,59   37,26   344,88 </t>
  </si>
  <si>
    <t xml:space="preserve"> 10 12  2006  5  0  0,00  242 49  3,1205  +00 53 35,5489    1,289002300   -0,59   37,18   344,90 </t>
  </si>
  <si>
    <t xml:space="preserve"> 10 12  2006  6  0  0,00  242 52 46,7089  +00 53 17,0555    1,289579131   -0,59   37,11   344,92 </t>
  </si>
  <si>
    <t xml:space="preserve"> 10 12  2006  7  0  0,00  242 56 30,3497  +00 52 58,5604    1,290154705   -0,59   37,03   344,94 </t>
  </si>
  <si>
    <t xml:space="preserve"> 10 12  2006  8  0  0,00  243  0 14,0425  +00 52 40,0635    1,290729024   -0,59   36,96   344,96 </t>
  </si>
  <si>
    <t xml:space="preserve"> 10 12  2006  9  0  0,00  243  3 57,7871  +00 52 21,5651    1,291302089   -0,59   36,88   344,98 </t>
  </si>
  <si>
    <t xml:space="preserve"> 10 12  2006 10  0  0,00  243  7 41,5830  +00 52  3,0652    1,291873901   -0,59   36,81   345,00 </t>
  </si>
  <si>
    <t xml:space="preserve"> 10 12  2006 11  0  0,00  243 11 25,4300  +00 51 44,5638    1,292444462   -0,59   36,73   345,02 </t>
  </si>
  <si>
    <t xml:space="preserve"> 10 12  2006 12  0  0,00  243 15  9,3278  +00 51 26,0611    1,293013771   -0,59   36,66   345,04 </t>
  </si>
  <si>
    <t xml:space="preserve"> 10 12  2006 13  0  0,00  243 18 53,2760  +00 51  7,5572    1,293581831   -0,59   36,58   345,06 </t>
  </si>
  <si>
    <t xml:space="preserve"> 10 12  2006 14  0  0,00  243 22 37,2744  +00 50 49,0520    1,294148643   -0,59   36,51   345,08 </t>
  </si>
  <si>
    <t xml:space="preserve"> 10 12  2006 15  0  0,00  243 26 21,3226  +00 50 30,5459    1,294714207   -0,59   36,43   345,10 </t>
  </si>
  <si>
    <t xml:space="preserve"> 10 12  2006 16  0  0,00  243 30  5,4203  +00 50 12,0387    1,295278524   -0,59   36,36   345,12 </t>
  </si>
  <si>
    <t xml:space="preserve"> 10 12  2006 17  0  0,00  243 33 49,5673  +00 49 53,5306    1,295841596   -0,59   36,28   345,14 </t>
  </si>
  <si>
    <t xml:space="preserve"> 10 12  2006 18  0  0,00  243 37 33,7632  +00 49 35,0217    1,296403424   -0,59   36,21   345,16 </t>
  </si>
  <si>
    <t xml:space="preserve"> 10 12  2006 19  0  0,00  243 41 18,0077  +00 49 16,5121    1,296964009   -0,59   36,13   345,18 </t>
  </si>
  <si>
    <t xml:space="preserve"> 10 12  2006 20  0  0,00  243 45  2,3005  +00 48 58,0018    1,297523351   -0,59   36,06   345,20 </t>
  </si>
  <si>
    <t xml:space="preserve"> 10 12  2006 21  0  0,00  243 48 46,6414  +00 48 39,4910    1,298081453   -0,59   35,99   345,22 </t>
  </si>
  <si>
    <t xml:space="preserve"> 10 12  2006 22  0  0,00  243 52 31,0301  +00 48 20,9797    1,298638315   -0,59   35,91   345,24 </t>
  </si>
  <si>
    <t xml:space="preserve"> 10 12  2006 23  0  0,00  243 56 15,4662  +00 48  2,4679    1,299193938   -0,59   35,84   345,26 </t>
  </si>
  <si>
    <t xml:space="preserve"> 11 12  2006  0  0  0,00  243 59 59,9494  +00 47 43,9559    1,299748323   -0,59   35,76   345,28 </t>
  </si>
  <si>
    <t xml:space="preserve"> 11 12  2006  1  0  0,00  244  3 44,4796  +00 47 25,4436    1,300301472   -0,59   35,69   345,30 </t>
  </si>
  <si>
    <t xml:space="preserve"> 11 12  2006  2  0  0,00  244  7 29,0564  +00 47  6,9312    1,300853385   -0,59   35,62   345,32 </t>
  </si>
  <si>
    <t xml:space="preserve"> 11 12  2006  3  0  0,00  244 11 13,6795  +00 46 48,4187    1,301404063   -0,59   35,54   345,34 </t>
  </si>
  <si>
    <t xml:space="preserve"> 11 12  2006  4  0  0,00  244 14 58,3486  +00 46 29,9063    1,301953508   -0,59   35,47   345,36 </t>
  </si>
  <si>
    <t xml:space="preserve"> 11 12  2006  5  0  0,00  244 18 43,0636  +00 46 11,3939    1,302501721   -0,59   35,40   345,38 </t>
  </si>
  <si>
    <t xml:space="preserve"> 11 12  2006  6  0  0,00  244 22 27,8240  +00 45 52,8817    1,303048702   -0,59   35,33   345,40 </t>
  </si>
  <si>
    <t xml:space="preserve"> 11 12  2006  7  0  0,00  244 26 12,6297  +00 45 34,3698    1,303594454   -0,59   35,25   345,42 </t>
  </si>
  <si>
    <t xml:space="preserve"> 11 12  2006  8  0  0,00  244 29 57,4803  +00 45 15,8582    1,304138976   -0,59   35,18   345,44 </t>
  </si>
  <si>
    <t xml:space="preserve"> 11 12  2006  9  0  0,00  244 33 42,3756  +00 44 57,3470    1,304682270   -0,59   35,11   345,46 </t>
  </si>
  <si>
    <t xml:space="preserve"> 11 12  2006 10  0  0,00  244 37 27,3154  +00 44 38,8363    1,305224338   -0,59   35,04   345,48 </t>
  </si>
  <si>
    <t xml:space="preserve"> 11 12  2006 11  0  0,00  244 41 12,2993  +00 44 20,3262    1,305765180   -0,59   34,96   345,50 </t>
  </si>
  <si>
    <t xml:space="preserve"> 11 12  2006 12  0  0,00  244 44 57,3272  +00 44  1,8167    1,306304796   -0,59   34,89   345,53 </t>
  </si>
  <si>
    <t xml:space="preserve"> 11 12  2006 13  0  0,00  244 48 42,3987  +00 43 43,3080    1,306843190   -0,59   34,82   345,55 </t>
  </si>
  <si>
    <t xml:space="preserve"> 11 12  2006 14  0  0,00  244 52 27,5136  +00 43 24,8001    1,307380360   -0,59   34,75   345,57 </t>
  </si>
  <si>
    <t xml:space="preserve"> 11 12  2006 15  0  0,00  244 56 12,6716  +00 43  6,2931    1,307916309   -0,59   34,68   345,59 </t>
  </si>
  <si>
    <t xml:space="preserve"> 11 12  2006 16  0  0,00  244 59 57,8725  +00 42 47,7871    1,308451038   -0,59   34,61   345,61 </t>
  </si>
  <si>
    <t xml:space="preserve"> 11 12  2006 17  0  0,00  245  3 43,1161  +00 42 29,2821    1,308984548   -0,59   34,53   345,63 </t>
  </si>
  <si>
    <t xml:space="preserve"> 11 12  2006 18  0  0,00  245  7 28,4021  +00 42 10,7782    1,309516839   -0,59   34,46   345,65 </t>
  </si>
  <si>
    <t xml:space="preserve"> 11 12  2006 19  0  0,00  245 11 13,7302  +00 41 52,2755    1,310047913   -0,59   34,39   345,67 </t>
  </si>
  <si>
    <t xml:space="preserve"> 11 12  2006 20  0  0,00  245 14 59,1002  +00 41 33,7742    1,310577771   -0,59   34,32   345,69 </t>
  </si>
  <si>
    <t xml:space="preserve"> 11 12  2006 21  0  0,00  245 18 44,5119  +00 41 15,2741    1,311106413   -0,59   34,25   345,71 </t>
  </si>
  <si>
    <t xml:space="preserve"> 11 12  2006 22  0  0,00  245 22 29,9651  +00 40 56,7755    1,311633842   -0,59   34,18   345,73 </t>
  </si>
  <si>
    <t xml:space="preserve"> 11 12  2006 23  0  0,00  245 26 15,4594  +00 40 38,2784    1,312160058   -0,59   34,11   345,75 </t>
  </si>
  <si>
    <t xml:space="preserve"> 12 12  2006  0  0  0,00  245 30  0,9946  +00 40 19,7829    1,312685063   -0,59   34,04   345,77 </t>
  </si>
  <si>
    <t xml:space="preserve"> 12 12  2006  1  0  0,00  245 33 46,5706  +00 40  1,2891    1,313208856   -0,59   33,97   345,79 </t>
  </si>
  <si>
    <t xml:space="preserve"> 12 12  2006  2  0  0,00  245 37 32,1870  +00 39 42,7969    1,313731440   -0,59   33,90   345,81 </t>
  </si>
  <si>
    <t xml:space="preserve"> 12 12  2006  3  0  0,00  245 41 17,8438  +00 39 24,3066    1,314252815   -0,59   33,83   345,83 </t>
  </si>
  <si>
    <t xml:space="preserve"> 12 12  2006  4  0  0,00  245 45  3,5405  +00 39  5,8182    1,314772983   -0,59   33,76   345,85 </t>
  </si>
  <si>
    <t xml:space="preserve"> 12 12  2006  5  0  0,00  245 48 49,2771  +00 38 47,3317    1,315291944   -0,59   33,69   345,87 </t>
  </si>
  <si>
    <t xml:space="preserve"> 12 12  2006  6  0  0,00  245 52 35,0532  +00 38 28,8472    1,315809700   -0,59   33,62   345,89 </t>
  </si>
  <si>
    <t xml:space="preserve"> 12 12  2006  7  0  0,00  245 56 20,8687  +00 38 10,3649    1,316326252   -0,59   33,55   345,91 </t>
  </si>
  <si>
    <t xml:space="preserve"> 12 12  2006  8  0  0,00  246  0  6,7233  +00 37 51,8847    1,316841600   -0,59   33,48   345,94 </t>
  </si>
  <si>
    <t xml:space="preserve"> 12 12  2006  9  0  0,00  246  3 52,6168  +00 37 33,4068    1,317355747   -0,59   33,41   345,96 </t>
  </si>
  <si>
    <t xml:space="preserve"> 12 12  2006 10  0  0,00  246  7 38,5491  +00 37 14,9312    1,317868692   -0,60   33,34   345,98 </t>
  </si>
  <si>
    <t xml:space="preserve"> 12 12  2006 11  0  0,00  246 11 24,5198  +00 36 56,4579    1,318380437   -0,60   33,27   346,00 </t>
  </si>
  <si>
    <t xml:space="preserve"> 12 12  2006 12  0  0,00  246 15 10,5288  +00 36 37,9872    1,318890983   -0,60   33,20   346,02 </t>
  </si>
  <si>
    <t xml:space="preserve"> 12 12  2006 13  0  0,00  246 18 56,5758  +00 36 19,5190    1,319400331   -0,60   33,13   346,04 </t>
  </si>
  <si>
    <t xml:space="preserve"> 12 12  2006 14  0  0,00  246 22 42,6608  +00 36  1,0534    1,319908483   -0,60   33,06   346,06 </t>
  </si>
  <si>
    <t xml:space="preserve"> 12 12  2006 15  0  0,00  246 26 28,7833  +00 35 42,5904    1,320415439   -0,60   33,00   346,08 </t>
  </si>
  <si>
    <t xml:space="preserve"> 12 12  2006 16  0  0,00  246 30 14,9433  +00 35 24,1302    1,320921200   -0,60   32,93   346,10 </t>
  </si>
  <si>
    <t xml:space="preserve"> 12 12  2006 17  0  0,00  246 34  1,1405  +00 35  5,6729    1,321425767   -0,60   32,86   346,12 </t>
  </si>
  <si>
    <t xml:space="preserve"> 12 12  2006 18  0  0,00  246 37 47,3748  +00 34 47,2184    1,321929142   -0,60   32,79   346,14 </t>
  </si>
  <si>
    <t xml:space="preserve"> 12 12  2006 19  0  0,00  246 41 33,6459  +00 34 28,7669    1,322431325   -0,60   32,72   346,16 </t>
  </si>
  <si>
    <t xml:space="preserve"> 12 12  2006 20  0  0,00  246 45 19,9537  +00 34 10,3184    1,322932317   -0,60   32,65   346,18 </t>
  </si>
  <si>
    <t xml:space="preserve"> 12 12  2006 21  0  0,00  246 49  6,2978  +00 33 51,8730    1,323432121   -0,60   32,59   346,20 </t>
  </si>
  <si>
    <t xml:space="preserve"> 12 12  2006 22  0  0,00  246 52 52,6782  +00 33 33,4308    1,323930736   -0,60   32,52   346,22 </t>
  </si>
  <si>
    <t xml:space="preserve"> 12 12  2006 23  0  0,00  246 56 39,0947  +00 33 14,9919    1,324428163   -0,60   32,45   346,24 </t>
  </si>
  <si>
    <t xml:space="preserve"> 13 12  2006  0  0  0,00  247  0 25,5470  +00 32 56,5562    1,324924404   -0,60   32,38   346,27 </t>
  </si>
  <si>
    <t xml:space="preserve"> 13 12  2006  1  0  0,00  247  4 12,0350  +00 32 38,1239    1,325419460   -0,60   32,31   346,29 </t>
  </si>
  <si>
    <t xml:space="preserve"> 13 12  2006  2  0  0,00  247  7 58,5585  +00 32 19,6951    1,325913332   -0,60   32,25   346,31 </t>
  </si>
  <si>
    <t xml:space="preserve"> 13 12  2006  3  0  0,00  247 11 45,1172  +00 32  1,2698    1,326406021   -0,60   32,18   346,33 </t>
  </si>
  <si>
    <t xml:space="preserve"> 13 12  2006  4  0  0,00  247 15 31,7111  +00 31 42,8480    1,326897528   -0,60   32,11   346,35 </t>
  </si>
  <si>
    <t xml:space="preserve"> 13 12  2006  5  0  0,00  247 19 18,3399  +00 31 24,4299    1,327387853   -0,60   32,04   346,37 </t>
  </si>
  <si>
    <t xml:space="preserve"> 13 12  2006  6  0  0,00  247 23  5,0034  +00 31  6,0155    1,327876999   -0,60   31,98   346,39 </t>
  </si>
  <si>
    <t xml:space="preserve"> 13 12  2006  7  0  0,00  247 26 51,7015  +00 30 47,6049    1,328364966   -0,60   31,91   346,41 </t>
  </si>
  <si>
    <t xml:space="preserve"> 13 12  2006  8  0  0,00  247 30 38,4340  +00 30 29,1982    1,328851754   -0,60   31,84   346,43 </t>
  </si>
  <si>
    <t xml:space="preserve"> 13 12  2006  9  0  0,00  247 34 25,2006  +00 30 10,7954    1,329337366   -0,60   31,78   346,45 </t>
  </si>
  <si>
    <t xml:space="preserve"> 13 12  2006 10  0  0,00  247 38 12,0013  +00 29 52,3965    1,329821802   -0,60   31,71   346,47 </t>
  </si>
  <si>
    <t xml:space="preserve"> 13 12  2006 11  0  0,00  247 41 58,8359  +00 29 34,0017    1,330305063   -0,60   31,64   346,49 </t>
  </si>
  <si>
    <t xml:space="preserve">  1 12  2006  0  0  0,00  236 14 50,3955  +00  1 17,9155    2,503544085    1,55    7,77   347,70 </t>
  </si>
  <si>
    <t xml:space="preserve">  1 12  2006  1  0  0,00  236 16 35,5778  +00  1 16,4130    2,503407520    1,55    7,78   347,68 </t>
  </si>
  <si>
    <t xml:space="preserve">  1 12  2006  2  0  0,00  236 18 20,7646  +00  1 14,9102    2,503270883    1,55    7,79   347,67 </t>
  </si>
  <si>
    <t xml:space="preserve">  1 12  2006  3  0  0,00  236 20  5,9557  +00  1 13,4073    2,503134172    1,55    7,80   347,66 </t>
  </si>
  <si>
    <t xml:space="preserve">  1 12  2006  4  0  0,00  236 21 51,1512  +00  1 11,9043    2,502997388    1,55    7,80   347,64 </t>
  </si>
  <si>
    <t xml:space="preserve">  1 12  2006  5  0  0,00  236 23 36,3511  +00  1 10,4010    2,502860531    1,55    7,81   347,63 </t>
  </si>
  <si>
    <t xml:space="preserve">  1 12  2006  6  0  0,00  236 25 21,5555  +00  1  8,8975    2,502723600    1,55    7,82   347,62 </t>
  </si>
  <si>
    <t xml:space="preserve">  1 12  2006  7  0  0,00  236 27  6,7642  +00  1  7,3939    2,502586597    1,55    7,83   347,60 </t>
  </si>
  <si>
    <t xml:space="preserve">  1 12  2006  8  0  0,00  236 28 51,9773  +00  1  5,8901    2,502449520    1,55    7,84   347,59 </t>
  </si>
  <si>
    <t xml:space="preserve">  1 12  2006  9  0  0,00  236 30 37,1948  +00  1  4,3861    2,502312371    1,55    7,85   347,58 </t>
  </si>
  <si>
    <t xml:space="preserve">  1 12  2006 10  0  0,00  236 32 22,4168  +00  1  2,8819    2,502175149    1,55    7,85   347,57 </t>
  </si>
  <si>
    <t xml:space="preserve">  1 12  2006 11  0  0,00  236 34  7,6431  +00  1  1,3776    2,502037853    1,55    7,86   347,55 </t>
  </si>
  <si>
    <t xml:space="preserve">  1 12  2006 12  0  0,00  236 35 52,8739  +00  0 59,8730    2,501900485    1,55    7,87   347,54 </t>
  </si>
  <si>
    <t xml:space="preserve">  1 12  2006 13  0  0,00  236 37 38,1091  +00  0 58,3683    2,501763044    1,55    7,88   347,53 </t>
  </si>
  <si>
    <t xml:space="preserve">  1 12  2006 14  0  0,00  236 39 23,3486  +00  0 56,8634    2,501625531    1,55    7,89   347,51 </t>
  </si>
  <si>
    <t xml:space="preserve">  1 12  2006 15  0  0,00  236 41  8,5926  +00  0 55,3583    2,501487944    1,55    7,90   347,50 </t>
  </si>
  <si>
    <t xml:space="preserve">  1 12  2006 16  0  0,00  236 42 53,8411  +00  0 53,8530    2,501350285    1,55    7,90   347,49 </t>
  </si>
  <si>
    <t xml:space="preserve">  1 12  2006 17  0  0,00  236 44 39,0939  +00  0 52,3475    2,501212553    1,55    7,91   347,47 </t>
  </si>
  <si>
    <t xml:space="preserve">  1 12  2006 18  0  0,00  236 46 24,3512  +00  0 50,8419    2,501074749    1,55    7,92   347,46 </t>
  </si>
  <si>
    <t xml:space="preserve">  1 12  2006 19  0  0,00  236 48  9,6129  +00  0 49,3360    2,500936872    1,55    7,93   347,45 </t>
  </si>
  <si>
    <t xml:space="preserve">  1 12  2006 20  0  0,00  236 49 54,8790  +00  0 47,8300    2,500798923    1,55    7,94   347,44 </t>
  </si>
  <si>
    <t xml:space="preserve">  1 12  2006 21  0  0,00  236 51 40,1495  +00  0 46,3238    2,500660901    1,55    7,95   347,42 </t>
  </si>
  <si>
    <t xml:space="preserve">  1 12  2006 22  0  0,00  236 53 25,4245  +00  0 44,8174    2,500522807    1,55    7,95   347,41 </t>
  </si>
  <si>
    <t xml:space="preserve">  1 12  2006 23  0  0,00  236 55 10,7039  +00  0 43,3109    2,500384641    1,55    7,96   347,40 </t>
  </si>
  <si>
    <t xml:space="preserve">  2 12  2006  0  0  0,00  236 56 55,9878  +00  0 41,8041    2,500246402    1,55    7,97   347,38 </t>
  </si>
  <si>
    <t xml:space="preserve">  2 12  2006  1  0  0,00  236 58 41,2761  +00  0 40,2971    2,500108091    1,55    7,98   347,37 </t>
  </si>
  <si>
    <t xml:space="preserve">  2 12  2006  2  0  0,00  237  0 26,5688  +00  0 38,7900    2,499969708    1,55    7,99   347,36 </t>
  </si>
  <si>
    <t xml:space="preserve">  2 12  2006  3  0  0,00  237  2 11,8659  +00  0 37,2827    2,499831252    1,55    8,00   347,34 </t>
  </si>
  <si>
    <t xml:space="preserve">  2 12  2006  4  0  0,00  237  3 57,1675  +00  0 35,7752    2,499692725    1,55    8,00   347,33 </t>
  </si>
  <si>
    <t xml:space="preserve">  2 12  2006  5  0  0,00  237  5 42,4736  +00  0 34,2675    2,499554125    1,55    8,01   347,32 </t>
  </si>
  <si>
    <t xml:space="preserve">  2 12  2006  6  0  0,00  237  7 27,7841  +00  0 32,7596    2,499415453    1,55    8,02   347,31 </t>
  </si>
  <si>
    <t xml:space="preserve">  2 12  2006  7  0  0,00  237  9 13,0991  +00  0 31,2516    2,499276710    1,55    8,03   347,29 </t>
  </si>
  <si>
    <t xml:space="preserve">  2 12  2006  8  0  0,00  237 10 58,4185  +00  0 29,7433    2,499137894    1,55    8,04   347,28 </t>
  </si>
  <si>
    <t xml:space="preserve">  2 12  2006  9  0  0,00  237 12 43,7423  +00  0 28,2349    2,498999006    1,55    8,05   347,27 </t>
  </si>
  <si>
    <t xml:space="preserve">  2 12  2006 10  0  0,00  237 14 29,0706  +00  0 26,7263    2,498860047    1,55    8,05   347,25 </t>
  </si>
  <si>
    <t xml:space="preserve">  2 12  2006 11  0  0,00  237 16 14,4034  +00  0 25,2174    2,498721015    1,55    8,06   347,24 </t>
  </si>
  <si>
    <t xml:space="preserve">  2 12  2006 12  0  0,00  237 17 59,7406  +00  0 23,7085    2,498581912    1,55    8,07   347,23 </t>
  </si>
  <si>
    <t xml:space="preserve">  2 12  2006 13  0  0,00  237 19 45,0823  +00  0 22,1993    2,498442737    1,55    8,08   347,22 </t>
  </si>
  <si>
    <t xml:space="preserve">  2 12  2006 14  0  0,00  237 21 30,4285  +00  0 20,6899    2,498303490    1,55    8,09   347,20 </t>
  </si>
  <si>
    <t xml:space="preserve">  2 12  2006 15  0  0,00  237 23 15,7791  +00  0 19,1803    2,498164172    1,55    8,10   347,19 </t>
  </si>
  <si>
    <t xml:space="preserve">  2 12  2006 16  0  0,00  237 25  1,1342  +00  0 17,6706    2,498024782    1,55    8,10   347,18 </t>
  </si>
  <si>
    <t xml:space="preserve">  2 12  2006 17  0  0,00  237 26 46,4938  +00  0 16,1607    2,497885320    1,55    8,11   347,16 </t>
  </si>
  <si>
    <t xml:space="preserve">  2 12  2006 18  0  0,00  237 28 31,8578  +00  0 14,6505    2,497745787    1,55    8,12   347,15 </t>
  </si>
  <si>
    <t xml:space="preserve">  2 12  2006 19  0  0,00  237 30 17,2264  +00  0 13,1402    2,497606182    1,55    8,13   347,14 </t>
  </si>
  <si>
    <t xml:space="preserve">  2 12  2006 20  0  0,00  237 32  2,5994  +00  0 11,6297    2,497466506    1,55    8,14   347,12 </t>
  </si>
  <si>
    <t xml:space="preserve">  2 12  2006 21  0  0,00  237 33 47,9768  +00  0 10,1190    2,497326758    1,55    8,15   347,11 </t>
  </si>
  <si>
    <t xml:space="preserve">  2 12  2006 22  0  0,00  237 35 33,3588  +00  0  8,6082    2,497186939    1,55    8,15   347,10 </t>
  </si>
  <si>
    <t xml:space="preserve">  8 12  2006  7  0  0,00  243  1 54,6593  +00 42 32,9693    6,327768893   -1,73    2,35   347,07 </t>
  </si>
  <si>
    <t xml:space="preserve">  8 12  2006  8  0  0,00  243  2 27,6472  +00 42 32,8576    6,327602428   -1,73    2,36   347,03 </t>
  </si>
  <si>
    <t xml:space="preserve">  8 12  2006  9  0  0,00  243  3  0,6329  +00 42 32,7460    6,327435592   -1,73    2,36   347,00 </t>
  </si>
  <si>
    <t xml:space="preserve">  2 12  2006 23  0  0,00  237 37 18,7452  +00  0  7,0971    2,497047048    1,55    8,16   347,09 </t>
  </si>
  <si>
    <t xml:space="preserve">  3 12  2006  0  0  0,00  237 39  4,1362  +00  0  5,5859    2,496907086    1,55    8,17   347,07 </t>
  </si>
  <si>
    <t xml:space="preserve">  3 12  2006  1  0  0,00  237 40 49,5316  +00  0  4,0744    2,496767053    1,55    8,18   347,06 </t>
  </si>
  <si>
    <t xml:space="preserve">  8 12  2006 10  0  0,00  243  3 33,6167  +00 42 32,6345    6,327268386   -1,73    2,37   346,97 </t>
  </si>
  <si>
    <t xml:space="preserve">  8 12  2006 11  0  0,00  243  4  6,5984  +00 42 32,5232    6,327100809   -1,73    2,38   346,93 </t>
  </si>
  <si>
    <t xml:space="preserve">  8 12  2006 12  0  0,00  243  4 39,5780  +00 42 32,4120    6,326932863   -1,73    2,38   346,90 </t>
  </si>
  <si>
    <t xml:space="preserve">  8 12  2006 13  0  0,00  243  5 12,5556  +00 42 32,3010    6,326764546   -1,73    2,39   346,87 </t>
  </si>
  <si>
    <t xml:space="preserve">  8 12  2006 14  0  0,00  243  5 45,5312  +00 42 32,1900    6,326595859   -1,73    2,39   346,83 </t>
  </si>
  <si>
    <t xml:space="preserve">  8 12  2006 15  0  0,00  243  6 18,5047  +00 42 32,0792    6,326426801   -1,73    2,40   346,80 </t>
  </si>
  <si>
    <t xml:space="preserve">  8 12  2006 16  0  0,00  243  6 51,4761  +00 42 31,9685    6,326257374   -1,73    2,41   346,77 </t>
  </si>
  <si>
    <t xml:space="preserve">  8 12  2006 17  0  0,00  243  7 24,4454  +00 42 31,8580    6,326087576   -1,73    2,41   346,73 </t>
  </si>
  <si>
    <t xml:space="preserve">  8 12  2006 18  0  0,00  243  7 57,4127  +00 42 31,7475    6,325917408   -1,73    2,42   346,70 </t>
  </si>
  <si>
    <t xml:space="preserve">  8 12  2006 19  0  0,00  243  8 30,3778  +00 42 31,6372    6,325746870   -1,73    2,42   346,67 </t>
  </si>
  <si>
    <t xml:space="preserve">  8 12  2006 20  0  0,00  243  9  3,3409  +00 42 31,5271    6,325575961   -1,73    2,43   346,64 </t>
  </si>
  <si>
    <t xml:space="preserve">  8 12  2006 21  0  0,00  243  9 36,3019  +00 42 31,4170    6,325404683   -1,73    2,43   346,60 </t>
  </si>
  <si>
    <t xml:space="preserve">  8 12  2006 22  0  0,00  243 10  9,2607  +00 42 31,3071    6,325233034   -1,73    2,44   346,57 </t>
  </si>
  <si>
    <t xml:space="preserve">  8 12  2006 23  0  0,00  243 10 42,2175  +00 42 31,1973    6,325061016   -1,73    2,45   346,54 </t>
  </si>
  <si>
    <t xml:space="preserve">  9 12  2006  0  0  0,00  243 11 15,1721  +00 42 31,0877    6,324888627   -1,73    2,45   346,50 </t>
  </si>
  <si>
    <t xml:space="preserve">  9 12  2006  1  0  0,00  243 11 48,1246  +00 42 30,9781    6,324715868   -1,73    2,46   346,47 </t>
  </si>
  <si>
    <t xml:space="preserve">  9 12  2006  2  0  0,00  243 12 21,0750  +00 42 30,8687    6,324542739   -1,73    2,46   346,44 </t>
  </si>
  <si>
    <t xml:space="preserve">  9 12  2006  3  0  0,00  243 12 54,0233  +00 42 30,7595    6,324369240   -1,73    2,47   346,40 </t>
  </si>
  <si>
    <t xml:space="preserve">  9 12  2006  4  0  0,00  243 13 26,9694  +00 42 30,6503    6,324195371   -1,73    2,48   346,37 </t>
  </si>
  <si>
    <t xml:space="preserve">  9 12  2006  5  0  0,00  243 13 59,9134  +00 42 30,5413    6,324021132   -1,73    2,48   346,34 </t>
  </si>
  <si>
    <t xml:space="preserve">  9 12  2006  6  0  0,00  243 14 32,8552  +00 42 30,4325    6,323846523   -1,73    2,49   346,30 </t>
  </si>
  <si>
    <t xml:space="preserve">  9 12  2006  7  0  0,00  243 15  5,7949  +00 42 30,3237    6,323671544   -1,73    2,49   346,27 </t>
  </si>
  <si>
    <t xml:space="preserve">  9 12  2006  8  0  0,00  243 15 38,7324  +00 42 30,2151    6,323496195   -1,73    2,50   346,24 </t>
  </si>
  <si>
    <t xml:space="preserve">  9 12  2006  9  0  0,00  243 16 11,6677  +00 42 30,1066    6,323320477   -1,73    2,51   346,21 </t>
  </si>
  <si>
    <t xml:space="preserve">  9 12  2006 10  0  0,00  243 16 44,6009  +00 42 29,9982    6,323144388   -1,73    2,51   346,17 </t>
  </si>
  <si>
    <t xml:space="preserve">  9 12  2006 11  0  0,00  243 17 17,5319  +00 42 29,8900    6,322967929   -1,73    2,52   346,14 </t>
  </si>
  <si>
    <t xml:space="preserve">  9 12  2006 12  0  0,00  243 17 50,4607  +00 42 29,7819    6,322791101   -1,73    2,52   346,11 </t>
  </si>
  <si>
    <t xml:space="preserve">  9 12  2006 13  0  0,00  243 18 23,3873  +00 42 29,6739    6,322613903   -1,73    2,53   346,07 </t>
  </si>
  <si>
    <t xml:space="preserve">  9 12  2006 14  0  0,00  243 18 56,3117  +00 42 29,5661    6,322436334   -1,73    2,54   346,04 </t>
  </si>
  <si>
    <t xml:space="preserve">  9 12  2006 15  0  0,00  243 19 29,2339  +00 42 29,4584    6,322258396   -1,73    2,54   346,01 </t>
  </si>
  <si>
    <t xml:space="preserve">  9 12  2006 16  0  0,00  243 20  2,1539  +00 42 29,3508    6,322080089   -1,73    2,55   345,97 </t>
  </si>
  <si>
    <t xml:space="preserve">  9 12  2006 17  0  0,00  243 20 35,0717  +00 42 29,2433    6,321901411   -1,73    2,55   345,94 </t>
  </si>
  <si>
    <t xml:space="preserve">  9 12  2006 18  0  0,00  243 21  7,9873  +00 42 29,1360    6,321722364   -1,73    2,56   345,91 </t>
  </si>
  <si>
    <t xml:space="preserve">  9 12  2006 19  0  0,00  243 21 40,9006  +00 42 29,0288    6,321542947   -1,73    2,56   345,87 </t>
  </si>
  <si>
    <t xml:space="preserve">  9 12  2006 20  0  0,00  243 22 13,8117  +00 42 28,9217    6,321363160   -1,73    2,57   345,84 </t>
  </si>
  <si>
    <t xml:space="preserve">  9 12  2006 21  0  0,00  243 22 46,7206  +00 42 28,8148    6,321183003   -1,73    2,58   345,81 </t>
  </si>
  <si>
    <t xml:space="preserve">  9 12  2006 22  0  0,00  243 23 19,6272  +00 42 28,7080    6,321002477   -1,73    2,58   345,77 </t>
  </si>
  <si>
    <t xml:space="preserve">  9 12  2006 23  0  0,00  243 23 52,5316  +00 42 28,6013    6,320821581   -1,73    2,59   345,74 </t>
  </si>
  <si>
    <t xml:space="preserve"> 10 12  2006  0  0  0,00  243 24 25,4337  +00 42 28,4947    6,320640316   -1,73    2,59   345,71 </t>
  </si>
  <si>
    <t xml:space="preserve"> 10 12  2006  1  0  0,00  243 24 58,3336  +00 42 28,3883    6,320458681   -1,73    2,60   345,67 </t>
  </si>
  <si>
    <t xml:space="preserve"> 10 12  2006  2  0  0,00  243 25 31,2312  +00 42 28,2820    6,320276676   -1,73    2,61   345,64 </t>
  </si>
  <si>
    <t xml:space="preserve"> 10 12  2006  3  0  0,00  243 26  4,1265  +00 42 28,1759    6,320094302   -1,73    2,61   345,61 </t>
  </si>
  <si>
    <t xml:space="preserve"> 10 12  2006  4  0  0,00  243 26 37,0196  +00 42 28,0699    6,319911558   -1,73    2,62   345,58 </t>
  </si>
  <si>
    <t xml:space="preserve"> 10 12  2006  5  0  0,00  243 27  9,9103  +00 42 27,9640    6,319728444   -1,73    2,62   345,54 </t>
  </si>
  <si>
    <t xml:space="preserve"> 10 12  2006  6  0  0,00  243 27 42,7988  +00 42 27,8582    6,319544961   -1,73    2,63   345,51 </t>
  </si>
  <si>
    <t xml:space="preserve"> 10 12  2006  7  0  0,00  243 28 15,6850  +00 42 27,7526    6,319361109   -1,73    2,64   345,48 </t>
  </si>
  <si>
    <t xml:space="preserve"> 10 12  2006  8  0  0,00  243 28 48,5688  +00 42 27,6471    6,319176887   -1,73    2,64   345,44 </t>
  </si>
  <si>
    <t xml:space="preserve"> 10 12  2006  9  0  0,00  243 29 21,4504  +00 42 27,5417    6,318992296   -1,73    2,65   345,41 </t>
  </si>
  <si>
    <t xml:space="preserve"> 10 12  2006 10  0  0,00  243 29 54,3296  +00 42 27,4364    6,318807335   -1,73    2,65   345,38 </t>
  </si>
  <si>
    <t xml:space="preserve"> 10 12  2006 11  0  0,00  243 30 27,2066  +00 42 27,3313    6,318622005   -1,73    2,66   345,34 </t>
  </si>
  <si>
    <t xml:space="preserve"> 10 12  2006 12  0  0,00  243 31  0,0812  +00 42 27,2263    6,318436305   -1,73    2,66   345,31 </t>
  </si>
  <si>
    <t xml:space="preserve"> 10 12  2006 13  0  0,00  243 31 32,9534  +00 42 27,1215    6,318250236   -1,73    2,67   345,28 </t>
  </si>
  <si>
    <t xml:space="preserve"> 10 12  2006 14  0  0,00  243 32  5,8233  +00 42 27,0168    6,318063797   -1,73    2,68   345,24 </t>
  </si>
  <si>
    <t xml:space="preserve"> 10 12  2006 15  0  0,00  243 32 38,6909  +00 42 26,9122    6,317876990   -1,73    2,68   345,21 </t>
  </si>
  <si>
    <t xml:space="preserve"> 10 12  2006 16  0  0,00  243 33 11,5561  +00 42 26,8077    6,317689813   -1,73    2,69   345,18 </t>
  </si>
  <si>
    <t xml:space="preserve"> 10 12  2006 17  0  0,00  243 33 44,4190  +00 42 26,7034    6,317502266   -1,73    2,69   345,14 </t>
  </si>
  <si>
    <t xml:space="preserve"> 10 12  2006 18  0  0,00  243 34 17,2795  +00 42 26,5992    6,317314351   -1,73    2,70   345,11 </t>
  </si>
  <si>
    <t xml:space="preserve"> 10 12  2006 19  0  0,00  243 34 50,1377  +00 42 26,4951    6,317126066   -1,73    2,71   345,08 </t>
  </si>
  <si>
    <t xml:space="preserve"> 10 12  2006 20  0  0,00  243 35 22,9934  +00 42 26,3912    6,316937412   -1,73    2,71   345,04 </t>
  </si>
  <si>
    <t xml:space="preserve"> 10 12  2006 21  0  0,00  243 35 55,8468  +00 42 26,2874    6,316748389   -1,73    2,72   345,01 </t>
  </si>
  <si>
    <t xml:space="preserve"> 10 12  2006 22  0  0,00  243 36 28,6978  +00 42 26,1837    6,316558996   -1,73    2,72   344,98 </t>
  </si>
  <si>
    <t xml:space="preserve"> 10 12  2006 23  0  0,00  243 37  1,5464  +00 42 26,0802    6,316369235   -1,73    2,73   344,95 </t>
  </si>
  <si>
    <t xml:space="preserve"> 11 12  2006  0  0  0,00  243 37 34,3926  +00 42 25,9767    6,316179104   -1,73    2,74   344,91 </t>
  </si>
  <si>
    <t xml:space="preserve"> 11 12  2006  1  0  0,00  243 38  7,2364  +00 42 25,8735    6,315988604   -1,73    2,74   344,88 </t>
  </si>
  <si>
    <t xml:space="preserve"> 11 12  2006  2  0  0,00  243 38 40,0778  +00 42 25,7703    6,315797736   -1,73    2,75   344,85 </t>
  </si>
  <si>
    <t xml:space="preserve"> 11 12  2006  3  0  0,00  243 39 12,9168  +00 42 25,6673    6,315606498   -1,73    2,75   344,81 </t>
  </si>
  <si>
    <t xml:space="preserve"> 11 12  2006  4  0  0,00  243 39 45,7533  +00 42 25,5644    6,315414891   -1,73    2,76   344,78 </t>
  </si>
  <si>
    <t xml:space="preserve"> 11 12  2006  5  0  0,00  243 40 18,5874  +00 42 25,4617    6,315222915   -1,73    2,76   344,75 </t>
  </si>
  <si>
    <t xml:space="preserve"> 11 12  2006  6  0  0,00  243 40 51,4191  +00 42 25,3590    6,315030570   -1,73    2,77   344,71 </t>
  </si>
  <si>
    <t xml:space="preserve"> 11 12  2006  7  0  0,00  243 41 24,2484  +00 42 25,2565    6,314837856   -1,73    2,78   344,68 </t>
  </si>
  <si>
    <t xml:space="preserve"> 11 12  2006  8  0  0,00  243 41 57,0752  +00 42 25,1542    6,314644773   -1,73    2,78   344,65 </t>
  </si>
  <si>
    <t xml:space="preserve"> 11 12  2006  9  0  0,00  243 42 29,8995  +00 42 25,0519    6,314451321   -1,73    2,79   344,61 </t>
  </si>
  <si>
    <t xml:space="preserve"> 11 12  2006 10  0  0,00  243 43  2,7214  +00 42 24,9498    6,314257501   -1,73    2,79   344,58 </t>
  </si>
  <si>
    <t xml:space="preserve"> 11 12  2006 11  0  0,00  243 43 35,5408  +00 42 24,8479    6,314063311   -1,73    2,80   344,55 </t>
  </si>
  <si>
    <t xml:space="preserve"> 11 12  2006 12  0  0,00  243 44  8,3577  +00 42 24,7460    6,313868753   -1,73    2,81   344,51 </t>
  </si>
  <si>
    <t xml:space="preserve"> 11 12  2006 13  0  0,00  243 44 41,1722  +00 42 24,6443    6,313673826   -1,73    2,81   344,48 </t>
  </si>
  <si>
    <t xml:space="preserve"> 11 12  2006 14  0  0,00  243 45 13,9842  +00 42 24,5428    6,313478530   -1,73    2,82   344,45 </t>
  </si>
  <si>
    <t xml:space="preserve"> 11 12  2006 15  0  0,00  243 45 46,7936  +00 42 24,4413    6,313282865   -1,73    2,82   344,41 </t>
  </si>
  <si>
    <t xml:space="preserve"> 11 12  2006 16  0  0,00  243 46 19,6006  +00 42 24,3400    6,313086832   -1,73    2,83   344,38 </t>
  </si>
  <si>
    <t xml:space="preserve"> 11 12  2006 17  0  0,00  243 46 52,4051  +00 42 24,2389    6,312890430   -1,73    2,83   344,35 </t>
  </si>
  <si>
    <t xml:space="preserve"> 11 12  2006 18  0  0,00  243 47 25,2071  +00 42 24,1378    6,312693659   -1,73    2,84   344,31 </t>
  </si>
  <si>
    <t xml:space="preserve"> 11 12  2006 19  0  0,00  243 47 58,0066  +00 42 24,0369    6,312496520   -1,73    2,85   344,28 </t>
  </si>
  <si>
    <t xml:space="preserve"> 11 12  2006 20  0  0,00  243 48 30,8035  +00 42 23,9361    6,312299012   -1,73    2,85   344,25 </t>
  </si>
  <si>
    <t xml:space="preserve"> 11 12  2006 21  0  0,00  243 49  3,5979  +00 42 23,8355    6,312101135   -1,73    2,86   344,22 </t>
  </si>
  <si>
    <t xml:space="preserve"> 11 12  2006 22  0  0,00  243 49 36,3898  +00 42 23,7350    6,311902890   -1,73    2,86   344,18 </t>
  </si>
  <si>
    <t xml:space="preserve"> 11 12  2006 23  0  0,00  243 50  9,1791  +00 42 23,6346    6,311704276   -1,73    2,87   344,15 </t>
  </si>
  <si>
    <t xml:space="preserve"> 12 12  2006  0  0  0,00  243 50 41,9659  +00 42 23,5343    6,311505294   -1,73    2,88   344,12 </t>
  </si>
  <si>
    <t xml:space="preserve"> 12 12  2006  1  0  0,00  243 51 14,7501  +00 42 23,4342    6,311305943   -1,73    2,88   344,08 </t>
  </si>
  <si>
    <t xml:space="preserve"> 12 12  2006  2  0  0,00  243 51 47,5318  +00 42 23,3342    6,311106224   -1,73    2,89   344,05 </t>
  </si>
  <si>
    <t xml:space="preserve"> 12 12  2006  3  0  0,00  243 52 20,3109  +00 42 23,2344    6,310906137   -1,73    2,89   344,02 </t>
  </si>
  <si>
    <t xml:space="preserve"> 12 12  2006  4  0  0,00  243 52 53,0875  +00 42 23,1347    6,310705681   -1,73    2,90   343,98 </t>
  </si>
  <si>
    <t xml:space="preserve"> 12 12  2006  5  0  0,00  243 53 25,8614  +00 42 23,0351    6,310504856   -1,73    2,91   343,95 </t>
  </si>
  <si>
    <t xml:space="preserve"> 12 12  2006  6  0  0,00  243 53 58,6328  +00 42 22,9356    6,310303664   -1,73    2,91   343,92 </t>
  </si>
  <si>
    <t xml:space="preserve"> 12 12  2006  7  0  0,00  243 54 31,4016  +00 42 22,8363    6,310102103   -1,73    2,92   343,88 </t>
  </si>
  <si>
    <t xml:space="preserve"> 12 12  2006  8  0  0,00  243 55  4,1678  +00 42 22,7371    6,309900173   -1,73    2,92   343,85 </t>
  </si>
  <si>
    <t xml:space="preserve"> 12 12  2006  9  0  0,00  243 55 36,9314  +00 42 22,6381    6,309697876   -1,73    2,93   343,82 </t>
  </si>
  <si>
    <t xml:space="preserve"> 12 12  2006 10  0  0,00  243 56  9,6923  +00 42 22,5391    6,309495210   -1,74    2,93   343,78 </t>
  </si>
  <si>
    <t xml:space="preserve"> 12 12  2006 11  0  0,00  243 56 42,4507  +00 42 22,4404    6,309292176   -1,74    2,94   343,75 </t>
  </si>
  <si>
    <t xml:space="preserve"> 12 12  2006 12  0  0,00  243 57 15,2064  +00 42 22,3417    6,309088774   -1,74    2,95   343,72 </t>
  </si>
  <si>
    <t xml:space="preserve"> 12 12  2006 13  0  0,00  243 57 47,9596  +00 42 22,2432    6,308885004   -1,74    2,95   343,68 </t>
  </si>
  <si>
    <t xml:space="preserve"> 12 12  2006 14  0  0,00  243 58 20,7100  +00 42 22,1448    6,308680865   -1,74    2,96   343,65 </t>
  </si>
  <si>
    <t xml:space="preserve"> 12 12  2006 15  0  0,00  243 58 53,4579  +00 42 22,0465    6,308476359   -1,74    2,96   343,62 </t>
  </si>
  <si>
    <t xml:space="preserve"> 12 12  2006 16  0  0,00  243 59 26,2031  +00 42 21,9484    6,308271484   -1,74    2,97   343,58 </t>
  </si>
  <si>
    <t xml:space="preserve"> 12 12  2006 17  0  0,00  243 59 58,9456  +00 42 21,8504    6,308066242   -1,74    2,98   343,55 </t>
  </si>
  <si>
    <t xml:space="preserve"> 12 12  2006 18  0  0,00  244  0 31,6855  +00 42 21,7526    6,307860631   -1,74    2,98   343,52 </t>
  </si>
  <si>
    <t xml:space="preserve"> 12 12  2006 19  0  0,00  244  1  4,4227  +00 42 21,6548    6,307654653   -1,74    2,99   343,48 </t>
  </si>
  <si>
    <t xml:space="preserve"> 12 12  2006 20  0  0,00  244  1 37,1572  +00 42 21,5573    6,307448306   -1,74    2,99   343,45 </t>
  </si>
  <si>
    <t xml:space="preserve"> 12 12  2006 21  0  0,00  244  2  9,8891  +00 42 21,4598    6,307241592   -1,74    3,00   343,42 </t>
  </si>
  <si>
    <t xml:space="preserve"> 12 12  2006 22  0  0,00  244  2 42,6183  +00 42 21,3625    6,307034510   -1,74    3,00   343,38 </t>
  </si>
  <si>
    <t xml:space="preserve"> 12 12  2006 23  0  0,00  244  3 15,3448  +00 42 21,2653    6,306827060   -1,74    3,01   343,35 </t>
  </si>
  <si>
    <t xml:space="preserve"> 13 12  2006  0  0  0,00  244  3 48,0686  +00 42 21,1682    6,306619242   -1,74    3,02   343,32 </t>
  </si>
  <si>
    <t xml:space="preserve"> 13 12  2006  1  0  0,00  244  4 20,7896  +00 42 21,0713    6,306411057   -1,74    3,02   343,28 </t>
  </si>
  <si>
    <t xml:space="preserve"> 13 12  2006  2  0  0,00  244  4 53,5080  +00 42 20,9745    6,306202503   -1,74    3,03   343,25 </t>
  </si>
  <si>
    <t xml:space="preserve"> 13 12  2006  3  0  0,00  244  5 26,2237  +00 42 20,8779    6,305993582   -1,74    3,03   343,22 </t>
  </si>
  <si>
    <t xml:space="preserve"> 13 12  2006  4  0  0,00  244  5 58,9366  +00 42 20,7813    6,305784294   -1,74    3,04   343,19 </t>
  </si>
  <si>
    <t xml:space="preserve"> 13 12  2006  5  0  0,00  244  6 31,6468  +00 42 20,6850    6,305574637   -1,74    3,05   343,15 </t>
  </si>
  <si>
    <t xml:space="preserve"> 13 12  2006  6  0  0,00  244  7  4,3543  +00 42 20,5887    6,305364613   -1,74    3,05   343,12 </t>
  </si>
  <si>
    <t xml:space="preserve"> 13 12  2006  7  0  0,00  244  7 37,0590  +00 42 20,4926    6,305154222   -1,74    3,06   343,09 </t>
  </si>
  <si>
    <t xml:space="preserve"> 13 12  2006  8  0  0,00  244  8  9,7610  +00 42 20,3966    6,304943463   -1,74    3,06   343,05 </t>
  </si>
  <si>
    <t xml:space="preserve"> 13 12  2006  9  0  0,00  244  8 42,4602  +00 42 20,3007    6,304732337   -1,74    3,07   343,02 </t>
  </si>
  <si>
    <t xml:space="preserve"> 13 12  2006 10  0  0,00  244  9 15,1567  +00 42 20,2050    6,304520843   -1,74    3,07   342,99 </t>
  </si>
  <si>
    <t xml:space="preserve"> 13 12  2006 11  0  0,00  244  9 47,8504  +00 42 20,1094    6,304308981   -1,74    3,08   342,95 </t>
  </si>
  <si>
    <t>JUPITER</t>
  </si>
  <si>
    <t>MARS</t>
  </si>
  <si>
    <t>MERCURE</t>
  </si>
  <si>
    <t>Mars-Jup</t>
  </si>
  <si>
    <t>Mer-Jup</t>
  </si>
  <si>
    <t>Mer-Mars</t>
  </si>
  <si>
    <t>Heure</t>
  </si>
  <si>
    <t>x Mars-Jup</t>
  </si>
  <si>
    <t>y Mars-Jup</t>
  </si>
  <si>
    <t>x Mers-Jup</t>
  </si>
  <si>
    <t>y Mer-Jup</t>
  </si>
  <si>
    <t>centre de</t>
  </si>
  <si>
    <t>gravité</t>
  </si>
  <si>
    <t xml:space="preserve">  8 12  2006  4  0  0,00  241 17 28,1016  -00  3  3,2760    2,479007668    1,54    9,20   345,47 </t>
  </si>
  <si>
    <t xml:space="preserve">  8 12  2006  5  0  0,00  241 19 14,0698  -00  3  4,8107    2,478858981    1,54    9,21   345,46 </t>
  </si>
  <si>
    <t xml:space="preserve">  8 12  2006  6  0  0,00  241 21  0,0427  -00  3  6,3457    2,478710226    1,54    9,22   345,45 </t>
  </si>
  <si>
    <t xml:space="preserve">  8 12  2006  7  0  0,00  241 22 46,0203  -00  3  7,8808    2,478561401    1,54    9,23   345,43 </t>
  </si>
  <si>
    <t xml:space="preserve">  8 12  2006  8  0  0,00  241 24 32,0027  -00  3  9,4160    2,478412508    1,54    9,23   345,42 </t>
  </si>
  <si>
    <t xml:space="preserve">  8 12  2006  9  0  0,00  241 26 17,9897  -00  3 10,9515    2,478263546    1,54    9,24   345,41 </t>
  </si>
  <si>
    <t xml:space="preserve">  8 12  2006 10  0  0,00  241 28  3,9815  -00  3 12,4872    2,478114516    1,54    9,25   345,39 </t>
  </si>
  <si>
    <t xml:space="preserve">  8 12  2006 11  0  0,00  241 29 49,9780  -00  3 14,0230    2,477965416    1,54    9,26   345,38 </t>
  </si>
  <si>
    <t xml:space="preserve">  8 12  2006 12  0  0,00  241 31 35,9792  -00  3 15,5590    2,477816248    1,54    9,27   345,37 </t>
  </si>
  <si>
    <t xml:space="preserve">  8 12  2006 13  0  0,00  241 33 21,9852  -00  3 17,0952    2,477667012    1,54    9,28   345,36 </t>
  </si>
  <si>
    <t xml:space="preserve">  8 12  2006 14  0  0,00  241 35  7,9958  -00  3 18,6316    2,477517706    1,54    9,28   345,34 </t>
  </si>
  <si>
    <t xml:space="preserve">  8 12  2006 15  0  0,00  241 36 54,0112  -00  3 20,1681    2,477368332    1,54    9,29   345,33 </t>
  </si>
  <si>
    <t xml:space="preserve">  8 12  2006 16  0  0,00  241 38 40,0313  -00  3 21,7048    2,477218889    1,54    9,30   345,32 </t>
  </si>
  <si>
    <t xml:space="preserve">  8 12  2006 17  0  0,00  241 40 26,0561  -00  3 23,2417    2,477069378    1,54    9,31   345,30 </t>
  </si>
  <si>
    <t xml:space="preserve">  8 12  2006 18  0  0,00  241 42 12,0856  -00  3 24,7788    2,476919798    1,54    9,32   345,29 </t>
  </si>
  <si>
    <t xml:space="preserve">  8 12  2006 19  0  0,00  241 43 58,1199  -00  3 26,3161    2,476770149    1,54    9,33   345,28 </t>
  </si>
  <si>
    <t xml:space="preserve">  8 12  2006 20  0  0,00  241 45 44,1589  -00  3 27,8535    2,476620431    1,54    9,33   345,27 </t>
  </si>
  <si>
    <t xml:space="preserve">  8 12  2006 21  0  0,00  241 47 30,2026  -00  3 29,3911    2,476470645    1,54    9,34   345,25 </t>
  </si>
  <si>
    <t xml:space="preserve">  8 12  2006 22  0  0,00  241 49 16,2510  -00  3 30,9289    2,476320791    1,54    9,35   345,24 </t>
  </si>
  <si>
    <t xml:space="preserve">  8 12  2006 23  0  0,00  241 51  2,3042  -00  3 32,4669    2,476170867    1,54    9,36   345,23 </t>
  </si>
  <si>
    <t xml:space="preserve">  9 12  2006  0  0  0,00  241 52 48,3621  -00  3 34,0050    2,476020876    1,54    9,37   345,21 </t>
  </si>
  <si>
    <t xml:space="preserve">  9 12  2006  1  0  0,00  241 54 34,4247  -00  3 35,5434    2,475870815    1,54    9,38   345,20 </t>
  </si>
  <si>
    <t xml:space="preserve">  9 12  2006  2  0  0,00  241 56 20,4920  -00  3 37,0819    2,475720686    1,54    9,38   345,19 </t>
  </si>
  <si>
    <t xml:space="preserve">  9 12  2006  3  0  0,00  241 58  6,5641  -00  3 38,6206    2,475570489    1,54    9,39   345,18 </t>
  </si>
  <si>
    <t xml:space="preserve">  9 12  2006  4  0  0,00  241 59 52,6409  -00  3 40,1594    2,475420223    1,54    9,40   345,16 </t>
  </si>
  <si>
    <t xml:space="preserve">  9 12  2006  5  0  0,00  242  1 38,7224  -00  3 41,6985    2,475269888    1,54    9,41   345,15 </t>
  </si>
  <si>
    <t xml:space="preserve">  9 12  2006  6  0  0,00  242  3 24,8086  -00  3 43,2377    2,475119485    1,54    9,42   345,14 </t>
  </si>
  <si>
    <t xml:space="preserve">  9 12  2006  7  0  0,00  242  5 10,8996  -00  3 44,7771    2,474969013    1,54    9,43   345,12 </t>
  </si>
  <si>
    <t xml:space="preserve">  9 12  2006  8  0  0,00  242  6 56,9953  -00  3 46,3166    2,474818473    1,54    9,43   345,11 </t>
  </si>
  <si>
    <t xml:space="preserve">  9 12  2006  9  0  0,00  242  8 43,0958  -00  3 47,8564    2,474667864    1,54    9,44   345,10 </t>
  </si>
  <si>
    <t xml:space="preserve">  9 12  2006 10  0  0,00  242 10 29,2009  -00  3 49,3963    2,474517187    1,54    9,45   345,09 </t>
  </si>
  <si>
    <t xml:space="preserve">  9 12  2006 11  0  0,00  242 12 15,3108  -00  3 50,9364    2,474366442    1,54    9,46   345,07 </t>
  </si>
  <si>
    <t xml:space="preserve">  9 12  2006 12  0  0,00  242 14  1,4255  -00  3 52,4766    2,474215628    1,54    9,47   345,06 </t>
  </si>
  <si>
    <t xml:space="preserve">  9 12  2006 13  0  0,00  242 15 47,5448  -00  3 54,0171    2,474064745    1,54    9,48   345,05 </t>
  </si>
  <si>
    <t xml:space="preserve">  9 12  2006 14  0  0,00  242 17 33,6689  -00  3 55,5577    2,473913794    1,54    9,48   345,03 </t>
  </si>
  <si>
    <t xml:space="preserve">  9 12  2006 15  0  0,00  242 19 19,7977  -00  3 57,0985    2,473762775    1,54    9,49   345,02 </t>
  </si>
  <si>
    <t xml:space="preserve">  9 12  2006 16  0  0,00  242 21  5,9313  -00  3 58,6394    2,473611687    1,54    9,50   345,01 </t>
  </si>
  <si>
    <t xml:space="preserve">  9 12  2006 17  0  0,00  242 22 52,0696  -00  4  0,1806    2,473460531    1,54    9,51   345,00 </t>
  </si>
  <si>
    <t xml:space="preserve">  9 12  2006 18  0  0,00  242 24 38,2126  -00  4  1,7219    2,473309307    1,54    9,52   344,98 </t>
  </si>
  <si>
    <t xml:space="preserve">  9 12  2006 19  0  0,00  242 26 24,3603  -00  4  3,2634    2,473158014    1,54    9,53   344,97 </t>
  </si>
  <si>
    <t xml:space="preserve">  9 12  2006 20  0  0,00  242 28 10,5128  -00  4  4,8050    2,473006652    1,54    9,53   344,96 </t>
  </si>
  <si>
    <t xml:space="preserve">  9 12  2006 21  0  0,00  242 29 56,6700  -00  4  6,3468    2,472855223    1,54    9,54   344,94 </t>
  </si>
  <si>
    <t xml:space="preserve">  9 12  2006 22  0  0,00  242 31 42,8320  -00  4  7,8889    2,472703725    1,54    9,55   344,93 </t>
  </si>
  <si>
    <t xml:space="preserve">  9 12  2006 23  0  0,00  242 33 28,9987  -00  4  9,4310    2,472552159    1,54    9,56   344,92 </t>
  </si>
  <si>
    <t xml:space="preserve"> 10 12  2006  0  0  0,00  242 35 15,1701  -00  4 10,9734    2,472400524    1,54    9,57   344,91 </t>
  </si>
  <si>
    <t xml:space="preserve"> 10 12  2006  1  0  0,00  242 37  1,3462  -00  4 12,5159    2,472248821    1,54    9,58   344,89 </t>
  </si>
  <si>
    <t xml:space="preserve"> 10 12  2006  2  0  0,00  242 38 47,5271  -00  4 14,0586    2,472097050    1,54    9,58   344,88 </t>
  </si>
  <si>
    <t xml:space="preserve"> 10 12  2006  3  0  0,00  242 40 33,7127  -00  4 15,6014    2,471945210    1,54    9,59   344,87 </t>
  </si>
  <si>
    <t xml:space="preserve"> 10 12  2006  4  0  0,00  242 42 19,9031  -00  4 17,1445    2,471793303    1,54    9,60   344,85 </t>
  </si>
  <si>
    <t xml:space="preserve"> 10 12  2006  5  0  0,00  242 44  6,0982  -00  4 18,6877    2,471641327    1,54    9,61   344,84 </t>
  </si>
  <si>
    <t xml:space="preserve"> 10 12  2006  6  0  0,00  242 45 52,2980  -00  4 20,2311    2,471489282    1,54    9,62   344,83 </t>
  </si>
  <si>
    <t xml:space="preserve"> 10 12  2006  7  0  0,00  242 47 38,5025  -00  4 21,7746    2,471337170    1,54    9,63   344,82 </t>
  </si>
  <si>
    <t xml:space="preserve"> 10 12  2006  8  0  0,00  242 49 24,7118  -00  4 23,3183    2,471184989    1,54    9,63   344,80 </t>
  </si>
  <si>
    <t xml:space="preserve"> 10 12  2006  9  0  0,00  242 51 10,9258  -00  4 24,8622    2,471032740    1,54    9,64   344,79 </t>
  </si>
  <si>
    <t xml:space="preserve"> 10 12  2006 10  0  0,00  242 52 57,1446  -00  4 26,4063    2,470880423    1,54    9,65   344,78 </t>
  </si>
  <si>
    <t xml:space="preserve"> 10 12  2006 11  0  0,00  242 54 43,3681  -00  4 27,9505    2,470728038    1,54    9,66   344,76 </t>
  </si>
  <si>
    <t xml:space="preserve"> 10 12  2006 12  0  0,00  242 56 29,5963  -00  4 29,4949    2,470575584    1,54    9,67   344,75 </t>
  </si>
  <si>
    <t xml:space="preserve"> 10 12  2006 13  0  0,00  242 58 15,8292  -00  4 31,0395    2,470423062    1,54    9,68   344,74 </t>
  </si>
  <si>
    <t xml:space="preserve"> 10 12  2006 14  0  0,00  243  0  2,0669  -00  4 32,5842    2,470270473    1,54    9,68   344,73 </t>
  </si>
  <si>
    <t xml:space="preserve"> 10 12  2006 15  0  0,00  243  1 48,3093  -00  4 34,1291    2,470117815    1,54    9,69   344,71 </t>
  </si>
  <si>
    <t xml:space="preserve"> 10 12  2006 16  0  0,00  243  3 34,5565  -00  4 35,6742    2,469965089    1,54    9,70   344,70 </t>
  </si>
  <si>
    <t xml:space="preserve"> 10 12  2006 17  0  0,00  243  5 20,8084  -00  4 37,2194    2,469812294    1,54    9,71   344,69 </t>
  </si>
  <si>
    <t xml:space="preserve"> 10 12  2006 18  0  0,00  243  7  7,0650  -00  4 38,7648    2,469659432    1,54    9,72   344,67 </t>
  </si>
  <si>
    <t xml:space="preserve"> 10 12  2006 19  0  0,00  243  8 53,3264  -00  4 40,3104    2,469506502    1,54    9,73   344,66 </t>
  </si>
  <si>
    <t xml:space="preserve"> 10 12  2006 20  0  0,00  243 10 39,5924  -00  4 41,8562    2,469353503    1,54    9,73   344,65 </t>
  </si>
  <si>
    <t xml:space="preserve"> 10 12  2006 21  0  0,00  243 12 25,8633  -00  4 43,4021    2,469200437    1,54    9,74   344,64 </t>
  </si>
  <si>
    <t xml:space="preserve"> 10 12  2006 22  0  0,00  243 14 12,1388  -00  4 44,9482    2,469047302    1,54    9,75   344,62 </t>
  </si>
  <si>
    <t xml:space="preserve"> 10 12  2006 23  0  0,00  243 15 58,4191  -00  4 46,4944    2,468894100    1,54    9,76   344,61 </t>
  </si>
  <si>
    <t xml:space="preserve"> 11 12  2006  0  0  0,00  243 17 44,7041  -00  4 48,0408    2,468740829    1,54    9,77   344,60 </t>
  </si>
  <si>
    <t xml:space="preserve"> 11 12  2006  1  0  0,00  243 19 30,9939  -00  4 49,5874    2,468587490    1,54    9,77   344,58 </t>
  </si>
  <si>
    <t xml:space="preserve"> 11 12  2006  2  0  0,00  243 21 17,2883  -00  4 51,1342    2,468434084    1,54    9,78   344,57 </t>
  </si>
  <si>
    <t xml:space="preserve"> 11 12  2006  3  0  0,00  243 23  3,5876  -00  4 52,6811    2,468280609    1,54    9,79   344,56 </t>
  </si>
  <si>
    <t xml:space="preserve"> 11 12  2006  4  0  0,00  243 24 49,8915  -00  4 54,2282    2,468127066    1,54    9,80   344,55 </t>
  </si>
  <si>
    <t xml:space="preserve"> 11 12  2006  5  0  0,00  243 26 36,2002  -00  4 55,7754    2,467973456    1,54    9,81   344,53 </t>
  </si>
  <si>
    <t xml:space="preserve"> 11 12  2006  6  0  0,00  243 28 22,5136  -00  4 57,3228    2,467819777    1,54    9,82   344,52 </t>
  </si>
  <si>
    <t xml:space="preserve"> 11 12  2006  7  0  0,00  243 30  8,8317  -00  4 58,8704    2,467666031    1,54    9,82   344,51 </t>
  </si>
  <si>
    <t xml:space="preserve"> 11 12  2006  8  0  0,00  243 31 55,1546  -00  5  0,4182    2,467512216    1,54    9,83   344,50 </t>
  </si>
  <si>
    <t xml:space="preserve"> 11 12  2006  9  0  0,00  243 33 41,4822  -00  5  1,9661    2,467358334    1,54    9,84   344,48 </t>
  </si>
  <si>
    <t xml:space="preserve"> 11 12  2006 10  0  0,00  243 35 27,8145  -00  5  3,5141    2,467204384    1,54    9,85   344,47 </t>
  </si>
  <si>
    <t xml:space="preserve"> 11 12  2006 11  0  0,00  243 37 14,1516  -00  5  5,0624    2,467050366    1,54    9,86   344,46 </t>
  </si>
  <si>
    <t xml:space="preserve"> 11 12  2006 12  0  0,00  243 39  0,4933  -00  5  6,6108    2,466896280    1,54    9,87   344,44 </t>
  </si>
  <si>
    <t xml:space="preserve"> 11 12  2006 13  0  0,00  243 40 46,8399  -00  5  8,1594    2,466742126    1,54    9,87   344,43 </t>
  </si>
  <si>
    <t xml:space="preserve"> 11 12  2006 14  0  0,00  243 42 33,1911  -00  5  9,7081    2,466587905    1,54    9,88   344,42 </t>
  </si>
  <si>
    <t xml:space="preserve"> 11 12  2006 15  0  0,00  243 44 19,5471  -00  5 11,2570    2,466433615    1,54    9,89   344,41 </t>
  </si>
  <si>
    <t xml:space="preserve"> 11 12  2006 16  0  0,00  243 46  5,9078  -00  5 12,8060    2,466279258    1,54    9,90   344,39 </t>
  </si>
  <si>
    <t xml:space="preserve"> 11 12  2006 17  0  0,00  243 47 52,2732  -00  5 14,3553    2,466124833    1,54    9,91   344,38 </t>
  </si>
  <si>
    <t xml:space="preserve"> 11 12  2006 18  0  0,00  243 49 38,6433  -00  5 15,9046    2,465970340    1,54    9,92   344,37 </t>
  </si>
  <si>
    <t xml:space="preserve"> 11 12  2006 19  0  0,00  243 51 25,0182  -00  5 17,4542    2,465815779    1,54    9,92   344,35 </t>
  </si>
  <si>
    <t xml:space="preserve"> 11 12  2006 20  0  0,00  243 53 11,3978  -00  5 19,0039    2,465661151    1,54    9,93   344,34 </t>
  </si>
  <si>
    <t xml:space="preserve"> 11 12  2006 21  0  0,00  243 54 57,7822  -00  5 20,5538    2,465506455    1,54    9,94   344,33 </t>
  </si>
  <si>
    <t xml:space="preserve"> 11 12  2006 22  0  0,00  243 56 44,1712  -00  5 22,1038    2,465351691    1,54    9,95   344,32 </t>
  </si>
  <si>
    <t xml:space="preserve"> 11 12  2006 23  0  0,00  243 58 30,5650  -00  5 23,6540    2,465196859    1,54    9,96   344,30 </t>
  </si>
  <si>
    <t xml:space="preserve"> 12 12  2006  0  0  0,00  244  0 16,9635  -00  5 25,2043    2,465041960    1,54    9,97   344,29 </t>
  </si>
  <si>
    <t xml:space="preserve"> 12 12  2006  1  0  0,00  244  2  3,3667  -00  5 26,7549    2,464886993    1,54    9,97   344,28 </t>
  </si>
  <si>
    <t xml:space="preserve"> 12 12  2006  2  0  0,00  244  3 49,7747  -00  5 28,3055    2,464731958    1,54    9,98   344,26 </t>
  </si>
  <si>
    <t xml:space="preserve"> 12 12  2006  3  0  0,00  244  5 36,1873  -00  5 29,8564    2,464576856    1,54    9,99   344,25 </t>
  </si>
  <si>
    <t xml:space="preserve"> 12 12  2006  4  0  0,00  244  7 22,6047  -00  5 31,4074    2,464421686    1,54   10,00   344,24 </t>
  </si>
  <si>
    <t xml:space="preserve"> 12 12  2006  5  0  0,00  244  9  9,0269  -00  5 32,9585    2,464266449    1,54   10,01   344,23 </t>
  </si>
  <si>
    <t xml:space="preserve"> 12 12  2006  6  0  0,00  244 10 55,4537  -00  5 34,5098    2,464111143    1,54   10,02   344,21 </t>
  </si>
  <si>
    <t xml:space="preserve"> 12 12  2006  7  0  0,00  244 12 41,8853  -00  5 36,0613    2,463955771    1,54   10,02   344,20 </t>
  </si>
  <si>
    <t xml:space="preserve"> 12 12  2006  8  0  0,00  244 14 28,3215  -00  5 37,6130    2,463800330    1,54   10,03   344,19 </t>
  </si>
  <si>
    <t xml:space="preserve"> 12 12  2006  9  0  0,00  244 16 14,7625  -00  5 39,1648    2,463644822    1,54   10,04   344,18 </t>
  </si>
  <si>
    <t xml:space="preserve"> 12 12  2006 10  0  0,00  244 18  1,2083  -00  5 40,7167    2,463489247    1,54   10,05   344,16 </t>
  </si>
  <si>
    <t xml:space="preserve"> 12 12  2006 11  0  0,00  244 19 47,6587  -00  5 42,2688    2,463333604    1,54   10,06   344,15 </t>
  </si>
  <si>
    <t xml:space="preserve"> 12 12  2006 12  0  0,00  244 21 34,1138  -00  5 43,8211    2,463177893    1,54   10,07   344,14 </t>
  </si>
  <si>
    <t xml:space="preserve"> 12 12  2006 13  0  0,00  244 23 20,5737  -00  5 45,3735    2,463022115    1,54   10,07   344,12 </t>
  </si>
  <si>
    <t xml:space="preserve"> 12 12  2006 14  0  0,00  244 25  7,0383  -00  5 46,9261    2,462866269    1,54   10,08   344,11 </t>
  </si>
  <si>
    <t xml:space="preserve"> 12 12  2006 15  0  0,00  244 26 53,5076  -00  5 48,4789    2,462710356    1,54   10,09   344,10 </t>
  </si>
  <si>
    <t xml:space="preserve"> 12 12  2006 16  0  0,00  244 28 39,9816  -00  5 50,0318    2,462554376    1,54   10,10   344,09 </t>
  </si>
  <si>
    <t xml:space="preserve"> 12 12  2006 17  0  0,00  244 30 26,4604  -00  5 51,5848    2,462398328    1,54   10,11   344,07 </t>
  </si>
  <si>
    <t xml:space="preserve"> 12 12  2006 18  0  0,00  244 32 12,9438  -00  5 53,1381    2,462242212    1,54   10,12   344,06 </t>
  </si>
  <si>
    <t xml:space="preserve"> 12 12  2006 19  0  0,00  244 33 59,4320  -00  5 54,6914    2,462086030    1,54   10,12   344,05 </t>
  </si>
  <si>
    <t xml:space="preserve"> 12 12  2006 20  0  0,00  244 35 45,9248  -00  5 56,2450    2,461929779    1,54   10,13   344,03 </t>
  </si>
  <si>
    <t xml:space="preserve"> 12 12  2006 21  0  0,00  244 37 32,4224  -00  5 57,7987    2,461773462    1,54   10,14   344,02 </t>
  </si>
  <si>
    <t xml:space="preserve"> 12 12  2006 22  0  0,00  244 39 18,9247  -00  5 59,3525    2,461617077    1,54   10,15   344,01 </t>
  </si>
  <si>
    <t xml:space="preserve"> 12 12  2006 23  0  0,00  244 41  5,4317  -00  6  0,9065    2,461460624    1,53   10,16   344,00 </t>
  </si>
  <si>
    <t xml:space="preserve"> 13 12  2006  0  0  0,00  244 42 51,9434  -00  6  2,4607    2,461304104    1,53   10,16   343,98 </t>
  </si>
  <si>
    <t xml:space="preserve"> 13 12  2006  1  0  0,00  244 44 38,4599  -00  6  4,0150    2,461147517    1,53   10,17   343,97 </t>
  </si>
  <si>
    <t xml:space="preserve"> 13 12  2006  2  0  0,00  244 46 24,9810  -00  6  5,5695    2,460990863    1,53   10,18   343,96 </t>
  </si>
  <si>
    <t xml:space="preserve"> 13 12  2006  3  0  0,00  244 48 11,5068  -00  6  7,1241    2,460834141    1,53   10,19   343,94 </t>
  </si>
  <si>
    <t xml:space="preserve"> 13 12  2006  4  0  0,00  244 49 58,0374  -00  6  8,6789    2,460677352    1,53   10,20   343,93 </t>
  </si>
  <si>
    <t xml:space="preserve"> 13 12  2006  5  0  0,00  244 51 44,5727  -00  6 10,2338    2,460520496    1,53   10,21   343,92 </t>
  </si>
  <si>
    <t xml:space="preserve"> 13 12  2006  6  0  0,00  244 53 31,1126  -00  6 11,7889    2,460363573    1,53   10,21   343,91 </t>
  </si>
  <si>
    <t xml:space="preserve"> 13 12  2006  7  0  0,00  244 55 17,6573  -00  6 13,3441    2,460206582    1,53   10,22   343,89 </t>
  </si>
  <si>
    <t xml:space="preserve"> 13 12  2006  8  0  0,00  244 57  4,2066  -00  6 14,8995    2,460049524    1,53   10,23   343,88 </t>
  </si>
  <si>
    <t xml:space="preserve"> 13 12  2006  9  0  0,00  244 58 50,7607  -00  6 16,4551    2,459892399    1,53   10,24   343,87 </t>
  </si>
  <si>
    <t xml:space="preserve"> 13 12  2006 10  0  0,00  245  0 37,3195  -00  6 18,0108    2,459735207    1,53   10,25   343,86 </t>
  </si>
  <si>
    <t xml:space="preserve"> 13 12  2006 11  0  0,00  245  2 23,8830  -00  6 19,5667    2,459577947    1,53   10,26   343,84 </t>
  </si>
  <si>
    <t xml:space="preserve">  1 12  2006  0  0  0,00  241 25 15,2992  +00 42 54,4906    6,351181203   -1,73    1,31   352,83 </t>
  </si>
  <si>
    <t xml:space="preserve">  1 12  2006  1  0  0,00  241 25 48,5624  +00 42 54,3563    6,351079849   -1,73    1,32   352,80 </t>
  </si>
  <si>
    <t xml:space="preserve">  1 12  2006  2  0  0,00  241 26 21,8246  +00 42 54,2221    6,350978120   -1,73    1,32   352,77 </t>
  </si>
  <si>
    <t xml:space="preserve">  1 12  2006  3  0  0,00  241 26 55,0856  +00 42 54,0880    6,350876016   -1,73    1,33   352,74 </t>
  </si>
  <si>
    <t xml:space="preserve">  1 12  2006  4  0  0,00  241 27 28,3454  +00 42 53,9541    6,350773538   -1,73    1,34   352,70 </t>
  </si>
  <si>
    <t xml:space="preserve">  1 12  2006  5  0  0,00  241 28  1,6041  +00 42 53,8203    6,350670686   -1,73    1,34   352,67 </t>
  </si>
  <si>
    <t xml:space="preserve">  1 12  2006  6  0  0,00  241 28 34,8616  +00 42 53,6867    6,350567459   -1,73    1,35   352,64 </t>
  </si>
  <si>
    <t xml:space="preserve">  1 12  2006  7  0  0,00  241 29  8,1180  +00 42 53,5532    6,350463857   -1,73    1,35   352,60 </t>
  </si>
  <si>
    <t xml:space="preserve">  1 12  2006  8  0  0,00  241 29 41,3732  +00 42 53,4198    6,350359881   -1,73    1,36   352,57 </t>
  </si>
  <si>
    <t xml:space="preserve">  1 12  2006  9  0  0,00  241 30 14,6272  +00 42 53,2866    6,350255531   -1,73    1,37   352,54 </t>
  </si>
  <si>
    <t xml:space="preserve">  1 12  2006 10  0  0,00  241 30 47,8801  +00 42 53,1535    6,350150807   -1,73    1,37   352,51 </t>
  </si>
  <si>
    <t xml:space="preserve">  1 12  2006 11  0  0,00  241 31 21,1317  +00 42 53,0205    6,350045708   -1,73    1,38   352,47 </t>
  </si>
  <si>
    <t xml:space="preserve">  1 12  2006 12  0  0,00  241 31 54,3822  +00 42 52,8877    6,349940235   -1,73    1,38   352,44 </t>
  </si>
  <si>
    <t xml:space="preserve">  1 12  2006 13  0  0,00  241 32 27,6315  +00 42 52,7550    6,349834387   -1,73    1,39   352,41 </t>
  </si>
  <si>
    <t xml:space="preserve">  1 12  2006 14  0  0,00  241 33  0,8796  +00 42 52,6224    6,349728166   -1,73    1,40   352,37 </t>
  </si>
  <si>
    <t xml:space="preserve">  1 12  2006 15  0  0,00  241 33 34,1264  +00 42 52,4900    6,349621571   -1,73    1,40   352,34 </t>
  </si>
  <si>
    <t xml:space="preserve">  1 12  2006 16  0  0,00  241 34  7,3721  +00 42 52,3577    6,349514601   -1,73    1,41   352,31 </t>
  </si>
  <si>
    <t xml:space="preserve">  1 12  2006 17  0  0,00  241 34 40,6166  +00 42 52,2255    6,349407258   -1,73    1,41   352,28 </t>
  </si>
  <si>
    <t xml:space="preserve">  1 12  2006 18  0  0,00  241 35 13,8598  +00 42 52,0934    6,349299540   -1,73    1,42   352,24 </t>
  </si>
  <si>
    <t xml:space="preserve">  1 12  2006 19  0  0,00  241 35 47,1018  +00 42 51,9615    6,349191448   -1,73    1,43   352,21 </t>
  </si>
  <si>
    <t xml:space="preserve">  1 12  2006 20  0  0,00  241 36 20,3426  +00 42 51,8298    6,349082983   -1,73    1,43   352,18 </t>
  </si>
  <si>
    <t xml:space="preserve">  1 12  2006 21  0  0,00  241 36 53,5821  +00 42 51,6981    6,348974144   -1,73    1,44   352,14 </t>
  </si>
  <si>
    <t xml:space="preserve">  1 12  2006 22  0  0,00  241 37 26,8204  +00 42 51,5666    6,348864930   -1,73    1,44   352,11 </t>
  </si>
  <si>
    <t xml:space="preserve">  1 12  2006 23  0  0,00  241 38  0,0575  +00 42 51,4353    6,348755344   -1,73    1,45   352,08 </t>
  </si>
  <si>
    <t xml:space="preserve">  2 12  2006  0  0  0,00  241 38 33,2933  +00 42 51,3040    6,348645383   -1,73    1,45   352,05 </t>
  </si>
  <si>
    <t xml:space="preserve">  2 12  2006  1  0  0,00  241 39  6,5279  +00 42 51,1729    6,348535048   -1,73    1,46   352,01 </t>
  </si>
  <si>
    <t xml:space="preserve">  2 12  2006  2  0  0,00  241 39 39,7612  +00 42 51,0420    6,348424340   -1,73    1,47   351,98 </t>
  </si>
  <si>
    <t xml:space="preserve">  2 12  2006  3  0  0,00  241 40 12,9932  +00 42 50,9111    6,348313258   -1,73    1,47   351,95 </t>
  </si>
  <si>
    <t xml:space="preserve">  2 12  2006  4  0  0,00  241 40 46,2240  +00 42 50,7804    6,348201803   -1,73    1,48   351,91 </t>
  </si>
  <si>
    <t xml:space="preserve">  2 12  2006  5  0  0,00  241 41 19,4535  +00 42 50,6498    6,348089974   -1,73    1,48   351,88 </t>
  </si>
  <si>
    <t xml:space="preserve">  2 12  2006  6  0  0,00  241 41 52,6817  +00 42 50,5194    6,347977771   -1,73    1,49   351,85 </t>
  </si>
  <si>
    <t xml:space="preserve">  2 12  2006  7  0  0,00  241 42 25,9086  +00 42 50,3891    6,347865195   -1,73    1,50   351,82 </t>
  </si>
  <si>
    <t xml:space="preserve">  2 12  2006  8  0  0,00  241 42 59,1343  +00 42 50,2589    6,347752245   -1,73    1,50   351,78 </t>
  </si>
  <si>
    <t xml:space="preserve">  2 12  2006  9  0  0,00  241 43 32,3586  +00 42 50,1288    6,347638922   -1,73    1,51   351,75 </t>
  </si>
  <si>
    <t xml:space="preserve">  2 12  2006 10  0  0,00  241 44  5,5817  +00 42 49,9989    6,347525226   -1,73    1,51   351,72 </t>
  </si>
  <si>
    <t xml:space="preserve">  2 12  2006 11  0  0,00  241 44 38,8034  +00 42 49,8691    6,347411156   -1,73    1,52   351,68 </t>
  </si>
  <si>
    <t xml:space="preserve">  2 12  2006 12  0  0,00  241 45 12,0238  +00 42 49,7395    6,347296713   -1,73    1,53   351,65 </t>
  </si>
  <si>
    <t xml:space="preserve">  2 12  2006 13  0  0,00  241 45 45,2429  +00 42 49,6100    6,347181897   -1,73    1,53   351,62 </t>
  </si>
  <si>
    <t xml:space="preserve">  2 12  2006 14  0  0,00  241 46 18,4607  +00 42 49,4806    6,347066707   -1,73    1,54   351,59 </t>
  </si>
  <si>
    <t xml:space="preserve">  2 12  2006 15  0  0,00  241 46 51,6772  +00 42 49,3513    6,346951144   -1,73    1,54   351,55 </t>
  </si>
  <si>
    <t xml:space="preserve">  2 12  2006 16  0  0,00  241 47 24,8924  +00 42 49,2222    6,346835208   -1,73    1,55   351,52 </t>
  </si>
  <si>
    <t xml:space="preserve">  2 12  2006 17  0  0,00  241 47 58,1062  +00 42 49,0932    6,346718899   -1,73    1,56   351,49 </t>
  </si>
  <si>
    <t xml:space="preserve">  2 12  2006 18  0  0,00  241 48 31,3186  +00 42 48,9643    6,346602216   -1,73    1,56   351,45 </t>
  </si>
  <si>
    <t xml:space="preserve">  2 12  2006 19  0  0,00  241 49  4,5298  +00 42 48,8356    6,346485161   -1,73    1,57   351,42 </t>
  </si>
  <si>
    <t xml:space="preserve">  2 12  2006 20  0  0,00  241 49 37,7396  +00 42 48,7070    6,346367732   -1,73    1,57   351,39 </t>
  </si>
  <si>
    <t xml:space="preserve">  2 12  2006 21  0  0,00  241 50 10,9480  +00 42 48,5785    6,346249930   -1,73    1,58   351,36 </t>
  </si>
  <si>
    <t xml:space="preserve">  2 12  2006 22  0  0,00  241 50 44,1550  +00 42 48,4502    6,346131756   -1,73    1,59   351,32 </t>
  </si>
  <si>
    <t xml:space="preserve">  2 12  2006 23  0  0,00  241 51 17,3608  +00 42 48,3220    6,346013208   -1,73    1,59   351,29 </t>
  </si>
  <si>
    <t xml:space="preserve">  3 12  2006  0  0  0,00  241 51 50,5651  +00 42 48,1939    6,345894288   -1,73    1,60   351,26 </t>
  </si>
  <si>
    <t xml:space="preserve">  3 12  2006  1  0  0,00  241 52 23,7680  +00 42 48,0659    6,345774994   -1,73    1,60   351,22 </t>
  </si>
  <si>
    <t>xg</t>
  </si>
  <si>
    <t>yg</t>
  </si>
  <si>
    <t>dg mars</t>
  </si>
  <si>
    <t>dg mercure</t>
  </si>
  <si>
    <t>dg jupiter</t>
  </si>
  <si>
    <t>Max</t>
  </si>
  <si>
    <t xml:space="preserve">  3 12  2006  5  0  0,00  241 54 36,5661  +00 42 47,5554    6,345294092   -1,73    1,63   351,09 </t>
  </si>
  <si>
    <t xml:space="preserve">  3 12  2006  6  0  0,00  241 55  9,7621  +00 42 47,4281    6,345172935   -1,73    1,63   351,06 </t>
  </si>
  <si>
    <t xml:space="preserve">  3 12  2006  7  0  0,00  241 55 42,9567  +00 42 47,3009    6,345051404   -1,73    1,64   351,03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</si>
</sst>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"/>
    <numFmt numFmtId="171" formatCode="0.0000"/>
    <numFmt numFmtId="172" formatCode="0.000"/>
  </numFmts>
  <fonts count="19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Arial Unicode MS"/>
      <family val="0"/>
    </font>
    <font>
      <sz val="5.75"/>
      <name val="Arial Narrow"/>
      <family val="0"/>
    </font>
    <font>
      <sz val="12"/>
      <name val="Arial Narrow"/>
      <family val="2"/>
    </font>
    <font>
      <b/>
      <sz val="9"/>
      <name val="Arial Narrow"/>
      <family val="0"/>
    </font>
    <font>
      <b/>
      <sz val="8"/>
      <name val="Arial Narrow"/>
      <family val="0"/>
    </font>
    <font>
      <b/>
      <sz val="10"/>
      <name val="Symbol"/>
      <family val="1"/>
    </font>
    <font>
      <b/>
      <sz val="11"/>
      <name val="Arial Narrow"/>
      <family val="0"/>
    </font>
    <font>
      <b/>
      <sz val="11.25"/>
      <name val="Arial Narrow"/>
      <family val="0"/>
    </font>
    <font>
      <sz val="11.25"/>
      <name val="Arial Narrow"/>
      <family val="0"/>
    </font>
    <font>
      <sz val="9.25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2" borderId="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14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168" fontId="16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68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168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69" fontId="0" fillId="0" borderId="7" xfId="0" applyNumberFormat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3" fillId="0" borderId="15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8" xfId="0" applyNumberForma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4" fontId="18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18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3" fillId="0" borderId="21" xfId="0" applyNumberFormat="1" applyFont="1" applyBorder="1" applyAlignment="1">
      <alignment horizontal="center"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68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Narrow"/>
                <a:ea typeface="Arial Narrow"/>
                <a:cs typeface="Arial Narrow"/>
              </a:rPr>
              <a:t>Conjonction Jupiter-Mars-Mercure (10 décembre 2006)</a:t>
            </a:r>
          </a:p>
        </c:rich>
      </c:tx>
      <c:layout>
        <c:manualLayout>
          <c:xMode val="factor"/>
          <c:yMode val="factor"/>
          <c:x val="0.036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275"/>
          <c:w val="0.946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"Mars-Jupiter"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Conjonction!$N$15:$N$146</c:f>
              <c:numCache/>
            </c:numRef>
          </c:yVal>
          <c:smooth val="0"/>
        </c:ser>
        <c:ser>
          <c:idx val="1"/>
          <c:order val="1"/>
          <c:tx>
            <c:v>"Mercure-Jupiter"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Conjonction!$O$15:$O$146</c:f>
              <c:numCache/>
            </c:numRef>
          </c:yVal>
          <c:smooth val="0"/>
        </c:ser>
        <c:ser>
          <c:idx val="2"/>
          <c:order val="2"/>
          <c:tx>
            <c:v>"Mercure-Mars"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Conjonction!$P$15:$P$146</c:f>
              <c:numCache/>
            </c:numRef>
          </c:yVal>
          <c:smooth val="0"/>
        </c:ser>
        <c:ser>
          <c:idx val="4"/>
          <c:order val="3"/>
          <c:tx>
            <c:v>"Surface triangle"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Conjonction!$AB$15:$AB$146</c:f>
              <c:numCache/>
            </c:numRef>
          </c:yVal>
          <c:smooth val="0"/>
        </c:ser>
        <c:ser>
          <c:idx val="5"/>
          <c:order val="4"/>
          <c:tx>
            <c:v>"Centre de gravité"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Conjonction!$AJ$15:$AJ$146</c:f>
              <c:numCache/>
            </c:numRef>
          </c:yVal>
          <c:smooth val="0"/>
        </c:ser>
        <c:axId val="34716373"/>
        <c:axId val="44011902"/>
      </c:scatterChart>
      <c:valAx>
        <c:axId val="34716373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Jours (Décembre)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4011902"/>
        <c:crosses val="autoZero"/>
        <c:crossBetween val="midCat"/>
        <c:dispUnits/>
        <c:majorUnit val="1"/>
        <c:minorUnit val="0.1666666"/>
      </c:valAx>
      <c:valAx>
        <c:axId val="440119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angulaire (degrés)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34716373"/>
        <c:crosses val="autoZero"/>
        <c:crossBetween val="midCat"/>
        <c:dispUnits/>
        <c:majorUnit val="1"/>
        <c:minorUnit val="0.3333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136"/>
          <c:w val="0.24225"/>
          <c:h val="0.19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Narrow"/>
                <a:ea typeface="Arial Narrow"/>
                <a:cs typeface="Arial Narrow"/>
              </a:rPr>
              <a:t>Ecarts par ajustement</a:t>
            </a:r>
          </a:p>
        </c:rich>
      </c:tx>
      <c:layout>
        <c:manualLayout>
          <c:xMode val="factor"/>
          <c:yMode val="factor"/>
          <c:x val="0.405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825"/>
          <c:w val="0.957"/>
          <c:h val="0.909"/>
        </c:manualLayout>
      </c:layout>
      <c:scatterChart>
        <c:scatterStyle val="lineMarker"/>
        <c:varyColors val="0"/>
        <c:ser>
          <c:idx val="0"/>
          <c:order val="0"/>
          <c:tx>
            <c:v>interp. Longitude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mercure!$M$16:$M$64</c:f>
              <c:numCache/>
            </c:numRef>
          </c:yVal>
          <c:smooth val="0"/>
        </c:ser>
        <c:ser>
          <c:idx val="1"/>
          <c:order val="1"/>
          <c:tx>
            <c:v>interp. Latitude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mercure!$N$16:$N$64</c:f>
              <c:numCache/>
            </c:numRef>
          </c:yVal>
          <c:smooth val="0"/>
        </c:ser>
        <c:ser>
          <c:idx val="2"/>
          <c:order val="2"/>
          <c:tx>
            <c:v>parabole Longitude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mercure!$R$16:$R$64</c:f>
              <c:numCache/>
            </c:numRef>
          </c:yVal>
          <c:smooth val="0"/>
        </c:ser>
        <c:ser>
          <c:idx val="3"/>
          <c:order val="3"/>
          <c:tx>
            <c:v>parabole Latitude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mercure!$S$16:$S$64</c:f>
              <c:numCache/>
            </c:numRef>
          </c:yVal>
          <c:smooth val="0"/>
        </c:ser>
        <c:axId val="60562799"/>
        <c:axId val="8194280"/>
      </c:scatterChart>
      <c:valAx>
        <c:axId val="6056279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jour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8194280"/>
        <c:crossesAt val="-16"/>
        <c:crossBetween val="midCat"/>
        <c:dispUnits/>
        <c:majorUnit val="0.5"/>
        <c:minorUnit val="0.0834"/>
      </c:valAx>
      <c:valAx>
        <c:axId val="8194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Ecart angulaire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60562799"/>
        <c:crosses val="autoZero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825"/>
          <c:w val="0.19475"/>
          <c:h val="0.17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25</xdr:row>
      <xdr:rowOff>66675</xdr:rowOff>
    </xdr:from>
    <xdr:to>
      <xdr:col>28</xdr:col>
      <xdr:colOff>152400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8782050" y="4200525"/>
        <a:ext cx="6877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64</xdr:row>
      <xdr:rowOff>142875</xdr:rowOff>
    </xdr:from>
    <xdr:to>
      <xdr:col>18</xdr:col>
      <xdr:colOff>676275</xdr:colOff>
      <xdr:row>94</xdr:row>
      <xdr:rowOff>19050</xdr:rowOff>
    </xdr:to>
    <xdr:graphicFrame>
      <xdr:nvGraphicFramePr>
        <xdr:cNvPr id="1" name="Chart 1"/>
        <xdr:cNvGraphicFramePr/>
      </xdr:nvGraphicFramePr>
      <xdr:xfrm>
        <a:off x="12992100" y="11363325"/>
        <a:ext cx="7048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46"/>
  <sheetViews>
    <sheetView zoomScale="85" zoomScaleNormal="85" workbookViewId="0" topLeftCell="M6">
      <selection activeCell="AJ13" sqref="AJ13"/>
    </sheetView>
  </sheetViews>
  <sheetFormatPr defaultColWidth="12" defaultRowHeight="12.75"/>
  <cols>
    <col min="1" max="1" width="12" style="3" customWidth="1"/>
    <col min="2" max="3" width="7.83203125" style="14" customWidth="1"/>
    <col min="4" max="5" width="10.83203125" style="0" customWidth="1"/>
    <col min="6" max="6" width="9.33203125" style="0" customWidth="1"/>
    <col min="7" max="8" width="10.83203125" style="10" customWidth="1"/>
    <col min="9" max="9" width="9.33203125" style="10" customWidth="1"/>
    <col min="10" max="10" width="11" style="0" customWidth="1"/>
    <col min="11" max="11" width="10.83203125" style="0" customWidth="1"/>
    <col min="12" max="12" width="9.33203125" style="0" customWidth="1"/>
    <col min="13" max="13" width="5.5" style="0" customWidth="1"/>
    <col min="14" max="16" width="9.83203125" style="10" customWidth="1"/>
    <col min="17" max="18" width="4.16015625" style="16" customWidth="1"/>
    <col min="19" max="25" width="10.16015625" style="18" customWidth="1"/>
    <col min="26" max="27" width="12" style="18" customWidth="1"/>
    <col min="29" max="29" width="12" style="18" customWidth="1"/>
    <col min="31" max="36" width="12" style="10" customWidth="1"/>
  </cols>
  <sheetData>
    <row r="5" ht="18.75">
      <c r="A5" s="88" t="s">
        <v>3</v>
      </c>
    </row>
    <row r="10" ht="13.5" thickBot="1"/>
    <row r="11" spans="4:36" ht="12.75">
      <c r="D11" s="79"/>
      <c r="E11" s="80" t="s">
        <v>770</v>
      </c>
      <c r="F11" s="81"/>
      <c r="G11" s="79"/>
      <c r="H11" s="80" t="s">
        <v>771</v>
      </c>
      <c r="I11" s="81"/>
      <c r="J11" s="79"/>
      <c r="K11" s="80" t="s">
        <v>772</v>
      </c>
      <c r="L11" s="81"/>
      <c r="N11" s="85" t="s">
        <v>2</v>
      </c>
      <c r="O11" s="86"/>
      <c r="P11" s="87"/>
      <c r="S11" s="90" t="s">
        <v>6</v>
      </c>
      <c r="T11" s="91"/>
      <c r="U11" s="91"/>
      <c r="V11" s="91"/>
      <c r="W11" s="92"/>
      <c r="X11" s="93"/>
      <c r="Y11" s="90" t="s">
        <v>8</v>
      </c>
      <c r="Z11" s="103"/>
      <c r="AA11" s="103"/>
      <c r="AB11" s="104"/>
      <c r="AC11" s="105"/>
      <c r="AE11" s="85" t="s">
        <v>9</v>
      </c>
      <c r="AF11" s="86"/>
      <c r="AG11" s="86"/>
      <c r="AH11" s="86"/>
      <c r="AI11" s="86"/>
      <c r="AJ11" s="87"/>
    </row>
    <row r="12" spans="2:36" ht="12.75">
      <c r="B12" s="15" t="s">
        <v>776</v>
      </c>
      <c r="C12" s="15" t="s">
        <v>5</v>
      </c>
      <c r="D12" s="37"/>
      <c r="E12" s="26"/>
      <c r="F12" s="52"/>
      <c r="G12" s="37"/>
      <c r="H12" s="26"/>
      <c r="I12" s="52"/>
      <c r="J12" s="37"/>
      <c r="K12" s="26"/>
      <c r="L12" s="52"/>
      <c r="N12" s="37"/>
      <c r="O12" s="26"/>
      <c r="P12" s="52"/>
      <c r="S12" s="94"/>
      <c r="T12" s="95"/>
      <c r="U12" s="95"/>
      <c r="V12" s="95"/>
      <c r="W12" s="95"/>
      <c r="X12" s="96"/>
      <c r="Y12" s="94"/>
      <c r="Z12" s="95"/>
      <c r="AA12" s="95"/>
      <c r="AB12" s="38"/>
      <c r="AC12" s="106" t="s">
        <v>321</v>
      </c>
      <c r="AE12" s="37"/>
      <c r="AF12" s="26"/>
      <c r="AG12" s="26"/>
      <c r="AH12" s="26"/>
      <c r="AI12" s="26"/>
      <c r="AJ12" s="52"/>
    </row>
    <row r="13" spans="1:36" ht="12.75">
      <c r="A13" s="89" t="s">
        <v>312</v>
      </c>
      <c r="B13" s="15" t="s">
        <v>4</v>
      </c>
      <c r="C13" s="15" t="s">
        <v>4</v>
      </c>
      <c r="D13" s="42" t="s">
        <v>313</v>
      </c>
      <c r="E13" s="43" t="s">
        <v>314</v>
      </c>
      <c r="F13" s="84" t="s">
        <v>315</v>
      </c>
      <c r="G13" s="42" t="s">
        <v>313</v>
      </c>
      <c r="H13" s="43" t="s">
        <v>314</v>
      </c>
      <c r="I13" s="84" t="s">
        <v>315</v>
      </c>
      <c r="J13" s="42" t="s">
        <v>313</v>
      </c>
      <c r="K13" s="43" t="s">
        <v>314</v>
      </c>
      <c r="L13" s="84" t="s">
        <v>315</v>
      </c>
      <c r="M13" s="33"/>
      <c r="N13" s="42" t="s">
        <v>773</v>
      </c>
      <c r="O13" s="43" t="s">
        <v>774</v>
      </c>
      <c r="P13" s="84" t="s">
        <v>775</v>
      </c>
      <c r="Q13" s="17"/>
      <c r="R13" s="17"/>
      <c r="S13" s="97" t="s">
        <v>777</v>
      </c>
      <c r="T13" s="98" t="s">
        <v>778</v>
      </c>
      <c r="U13" s="98" t="s">
        <v>779</v>
      </c>
      <c r="V13" s="98" t="s">
        <v>780</v>
      </c>
      <c r="W13" s="98" t="s">
        <v>781</v>
      </c>
      <c r="X13" s="99" t="s">
        <v>782</v>
      </c>
      <c r="Y13" s="109" t="s">
        <v>317</v>
      </c>
      <c r="Z13" s="110" t="s">
        <v>318</v>
      </c>
      <c r="AA13" s="110" t="s">
        <v>319</v>
      </c>
      <c r="AB13" s="111" t="s">
        <v>320</v>
      </c>
      <c r="AC13" s="106" t="s">
        <v>7</v>
      </c>
      <c r="AE13" s="42" t="s">
        <v>961</v>
      </c>
      <c r="AF13" s="43" t="s">
        <v>962</v>
      </c>
      <c r="AG13" s="43" t="s">
        <v>965</v>
      </c>
      <c r="AH13" s="43" t="s">
        <v>963</v>
      </c>
      <c r="AI13" s="43" t="s">
        <v>964</v>
      </c>
      <c r="AJ13" s="112" t="s">
        <v>966</v>
      </c>
    </row>
    <row r="14" spans="4:36" ht="12.75">
      <c r="D14" s="37"/>
      <c r="E14" s="26"/>
      <c r="F14" s="52"/>
      <c r="G14" s="37"/>
      <c r="H14" s="26"/>
      <c r="I14" s="52"/>
      <c r="J14" s="37"/>
      <c r="K14" s="26"/>
      <c r="L14" s="52"/>
      <c r="N14" s="37"/>
      <c r="O14" s="26"/>
      <c r="P14" s="52"/>
      <c r="S14" s="94"/>
      <c r="T14" s="95"/>
      <c r="U14" s="95"/>
      <c r="V14" s="95"/>
      <c r="W14" s="95"/>
      <c r="X14" s="96"/>
      <c r="Y14" s="94"/>
      <c r="Z14" s="95"/>
      <c r="AA14" s="95"/>
      <c r="AB14" s="38"/>
      <c r="AC14" s="107"/>
      <c r="AE14" s="37"/>
      <c r="AF14" s="26"/>
      <c r="AG14" s="26"/>
      <c r="AH14" s="26"/>
      <c r="AI14" s="26"/>
      <c r="AJ14" s="52"/>
    </row>
    <row r="15" spans="1:36" ht="12.75">
      <c r="A15" s="3">
        <v>39059</v>
      </c>
      <c r="B15" s="14">
        <v>0</v>
      </c>
      <c r="C15" s="14">
        <v>8</v>
      </c>
      <c r="D15" s="37">
        <v>242.96769119444446</v>
      </c>
      <c r="E15" s="26">
        <v>0.709376361111111</v>
      </c>
      <c r="F15" s="52">
        <v>6.32892378</v>
      </c>
      <c r="G15" s="37">
        <v>241.1734099722222</v>
      </c>
      <c r="H15" s="26">
        <v>-0.04920522222222222</v>
      </c>
      <c r="I15" s="52">
        <v>2.479601727</v>
      </c>
      <c r="J15" s="37">
        <v>239.54926647222223</v>
      </c>
      <c r="K15" s="26">
        <v>1.1640769999999998</v>
      </c>
      <c r="L15" s="52">
        <v>1.256604722</v>
      </c>
      <c r="N15" s="37">
        <f aca="true" t="shared" si="0" ref="N15:N39">SQRT(((G15-D15)*COS(RADIANS(E15)))^2+(H15-E15)^2)</f>
        <v>1.9479213654314476</v>
      </c>
      <c r="O15" s="26">
        <f aca="true" t="shared" si="1" ref="O15:O39">SQRT(((J15-D15)*COS(RADIANS(E15)))^2+(K15-E15)^2)</f>
        <v>3.4482733472773295</v>
      </c>
      <c r="P15" s="52">
        <f aca="true" t="shared" si="2" ref="P15:P39">SQRT(((J15-G15)*COS(RADIANS(H15)))^2+(K15-H15)^2)</f>
        <v>2.0272873288897446</v>
      </c>
      <c r="Q15" s="16">
        <v>0</v>
      </c>
      <c r="R15" s="16">
        <v>0</v>
      </c>
      <c r="S15" s="94">
        <f aca="true" t="shared" si="3" ref="S15:S45">(G15-D15)*COS(RADIANS(E15))</f>
        <v>-1.7941437030884144</v>
      </c>
      <c r="T15" s="95">
        <f aca="true" t="shared" si="4" ref="T15:T45">H15-E15</f>
        <v>-0.7585815833333333</v>
      </c>
      <c r="U15" s="95">
        <f aca="true" t="shared" si="5" ref="U15:U45">(J15-D15)*COS(RADIANS(E15))</f>
        <v>-3.418162723823609</v>
      </c>
      <c r="V15" s="95">
        <f aca="true" t="shared" si="6" ref="V15:V45">K15-E15</f>
        <v>0.4547006388888888</v>
      </c>
      <c r="W15" s="95">
        <f>AVERAGE(Q15,S15,U15)</f>
        <v>-1.7374354756373414</v>
      </c>
      <c r="X15" s="96">
        <f>AVERAGE(R15,T15,V15)</f>
        <v>-0.10129364814814816</v>
      </c>
      <c r="Y15" s="94">
        <f>2*SQRT((W15)^2+(X15)^2)</f>
        <v>3.48077142895555</v>
      </c>
      <c r="Z15" s="95">
        <f>2*SQRT((S15-W15)^2+(T15-X15)^2)</f>
        <v>1.319459363225176</v>
      </c>
      <c r="AA15" s="95">
        <f>2*SQRT((U15-W15)^2+(V15-X15)^2)</f>
        <v>3.540606575158334</v>
      </c>
      <c r="AB15" s="96">
        <f>MAX(Y15:AA15)</f>
        <v>3.540606575158334</v>
      </c>
      <c r="AC15" s="107">
        <f>ABS(S15*U15-T15*V15)/2</f>
        <v>3.238801328835341</v>
      </c>
      <c r="AE15" s="37">
        <f>(D15+G15+J15)/3*COS(RADIANS(E15))</f>
        <v>241.2116339408885</v>
      </c>
      <c r="AF15" s="26">
        <f>(E15+H15+K15)/3</f>
        <v>0.6080827129629629</v>
      </c>
      <c r="AG15" s="26">
        <f>SQRT((D15-AE15)^2+(E15-AF15)^2)</f>
        <v>1.7589762593399698</v>
      </c>
      <c r="AH15" s="26">
        <f>SQRT((G15-AE15)^2+(H15-AF15)^2)</f>
        <v>0.6583984367543764</v>
      </c>
      <c r="AI15" s="26">
        <f>SQRT((J15-AE15)^2+(K15-AF15)^2)</f>
        <v>1.7528819835053764</v>
      </c>
      <c r="AJ15" s="52">
        <f>MAX(AG15,AH15,AI15)</f>
        <v>1.7589762593399698</v>
      </c>
    </row>
    <row r="16" spans="1:36" ht="12.75">
      <c r="A16" s="3">
        <v>39059</v>
      </c>
      <c r="B16" s="14">
        <v>0.041666666666666664</v>
      </c>
      <c r="C16" s="14">
        <v>8.041666666664241</v>
      </c>
      <c r="D16" s="37">
        <v>242.9768583611111</v>
      </c>
      <c r="E16" s="26">
        <v>0.7093450833333332</v>
      </c>
      <c r="F16" s="52">
        <v>6.328759908</v>
      </c>
      <c r="G16" s="37">
        <v>241.2028403611111</v>
      </c>
      <c r="H16" s="26">
        <v>-0.04963133333333333</v>
      </c>
      <c r="I16" s="52">
        <v>2.479453315</v>
      </c>
      <c r="J16" s="37">
        <v>239.61045466666667</v>
      </c>
      <c r="K16" s="26">
        <v>1.1590044166666666</v>
      </c>
      <c r="L16" s="52">
        <v>1.257249648</v>
      </c>
      <c r="N16" s="37">
        <f t="shared" si="0"/>
        <v>1.9294306708944713</v>
      </c>
      <c r="O16" s="26">
        <f t="shared" si="1"/>
        <v>3.396046293712832</v>
      </c>
      <c r="P16" s="52">
        <f t="shared" si="2"/>
        <v>1.9991224758331327</v>
      </c>
      <c r="Q16" s="16">
        <v>0</v>
      </c>
      <c r="R16" s="16">
        <v>0</v>
      </c>
      <c r="S16" s="94">
        <f t="shared" si="3"/>
        <v>-1.773882045890345</v>
      </c>
      <c r="T16" s="95">
        <f t="shared" si="4"/>
        <v>-0.7589764166666666</v>
      </c>
      <c r="U16" s="95">
        <f t="shared" si="5"/>
        <v>-3.3661457058462108</v>
      </c>
      <c r="V16" s="95">
        <f t="shared" si="6"/>
        <v>0.4496593333333334</v>
      </c>
      <c r="W16" s="95">
        <f aca="true" t="shared" si="7" ref="W16:W23">AVERAGE(Q16,S16,U16)</f>
        <v>-1.7133425839121852</v>
      </c>
      <c r="X16" s="96">
        <f aca="true" t="shared" si="8" ref="X16:X23">AVERAGE(R16,T16,V16)</f>
        <v>-0.1031056944444444</v>
      </c>
      <c r="Y16" s="94">
        <f aca="true" t="shared" si="9" ref="Y16:Y62">2*SQRT((W16)^2+(X16)^2)</f>
        <v>3.4328842649141285</v>
      </c>
      <c r="Z16" s="95">
        <f aca="true" t="shared" si="10" ref="Z16:Z52">2*SQRT((S16-W16)^2+(T16-X16)^2)</f>
        <v>1.317317624151297</v>
      </c>
      <c r="AA16" s="95">
        <f aca="true" t="shared" si="11" ref="AA16:AA52">2*SQRT((U16-W16)^2+(V16-X16)^2)</f>
        <v>3.485574463877671</v>
      </c>
      <c r="AB16" s="96">
        <f aca="true" t="shared" si="12" ref="AB16:AB52">MAX(Y16:AA16)</f>
        <v>3.485574463877671</v>
      </c>
      <c r="AC16" s="107">
        <f aca="true" t="shared" si="13" ref="AC16:AC79">ABS(S16*U16-T16*V16)/2</f>
        <v>3.156213130492766</v>
      </c>
      <c r="AE16" s="37">
        <f aca="true" t="shared" si="14" ref="AE16:AE34">(D16+G16+J16)/3*COS(RADIANS(E16))</f>
        <v>241.24489493882626</v>
      </c>
      <c r="AF16" s="26">
        <f aca="true" t="shared" si="15" ref="AF16:AF34">(E16+H16+K16)/3</f>
        <v>0.6062393888888888</v>
      </c>
      <c r="AG16" s="26">
        <f aca="true" t="shared" si="16" ref="AG16:AG34">SQRT((D16-AE16)^2+(E16-AF16)^2)</f>
        <v>1.735029705901175</v>
      </c>
      <c r="AH16" s="26">
        <f aca="true" t="shared" si="17" ref="AH16:AH34">SQRT((G16-AE16)^2+(H16-AF16)^2)</f>
        <v>0.6572176137133727</v>
      </c>
      <c r="AI16" s="26">
        <f aca="true" t="shared" si="18" ref="AI16:AI34">SQRT((J16-AE16)^2+(K16-AF16)^2)</f>
        <v>1.7253823284105165</v>
      </c>
      <c r="AJ16" s="52">
        <f aca="true" t="shared" si="19" ref="AJ16:AJ34">MAX(AG16,AH16,AI16)</f>
        <v>1.735029705901175</v>
      </c>
    </row>
    <row r="17" spans="1:36" ht="12.75">
      <c r="A17" s="3">
        <v>39059</v>
      </c>
      <c r="B17" s="14">
        <v>0.08333333333333333</v>
      </c>
      <c r="C17" s="14">
        <v>8.083333333335759</v>
      </c>
      <c r="D17" s="37">
        <v>242.98602499999998</v>
      </c>
      <c r="E17" s="26">
        <v>0.7093138333333333</v>
      </c>
      <c r="F17" s="52">
        <v>6.328595665</v>
      </c>
      <c r="G17" s="37">
        <v>241.23227205555557</v>
      </c>
      <c r="H17" s="26">
        <v>-0.050057500000000005</v>
      </c>
      <c r="I17" s="52">
        <v>2.479304835</v>
      </c>
      <c r="J17" s="37">
        <v>239.67166330555554</v>
      </c>
      <c r="K17" s="26">
        <v>1.1539298333333332</v>
      </c>
      <c r="L17" s="52">
        <v>1.257893262</v>
      </c>
      <c r="N17" s="37">
        <f t="shared" si="0"/>
        <v>1.9109743219313284</v>
      </c>
      <c r="O17" s="26">
        <f t="shared" si="1"/>
        <v>3.3437992380251145</v>
      </c>
      <c r="P17" s="52">
        <f t="shared" si="2"/>
        <v>1.9710614679397542</v>
      </c>
      <c r="Q17" s="16">
        <v>0</v>
      </c>
      <c r="R17" s="16">
        <v>0</v>
      </c>
      <c r="S17" s="94">
        <f t="shared" si="3"/>
        <v>-1.7536185552144619</v>
      </c>
      <c r="T17" s="95">
        <f t="shared" si="4"/>
        <v>-0.7593713333333333</v>
      </c>
      <c r="U17" s="95">
        <f t="shared" si="5"/>
        <v>-3.314107716529645</v>
      </c>
      <c r="V17" s="95">
        <f t="shared" si="6"/>
        <v>0.4446159999999999</v>
      </c>
      <c r="W17" s="95">
        <f t="shared" si="7"/>
        <v>-1.689242090581369</v>
      </c>
      <c r="X17" s="96">
        <f t="shared" si="8"/>
        <v>-0.10491844444444447</v>
      </c>
      <c r="Y17" s="94">
        <f t="shared" si="9"/>
        <v>3.384994369612071</v>
      </c>
      <c r="Z17" s="95">
        <f t="shared" si="10"/>
        <v>1.315223042641313</v>
      </c>
      <c r="AA17" s="95">
        <f t="shared" si="11"/>
        <v>3.43055471200746</v>
      </c>
      <c r="AB17" s="96">
        <f t="shared" si="12"/>
        <v>3.43055471200746</v>
      </c>
      <c r="AC17" s="107">
        <f t="shared" si="13"/>
        <v>3.0746547152135744</v>
      </c>
      <c r="AE17" s="37">
        <f t="shared" si="14"/>
        <v>241.27816300922547</v>
      </c>
      <c r="AF17" s="26">
        <f t="shared" si="15"/>
        <v>0.6043953888888889</v>
      </c>
      <c r="AG17" s="26">
        <f t="shared" si="16"/>
        <v>1.7110816636025707</v>
      </c>
      <c r="AH17" s="26">
        <f t="shared" si="17"/>
        <v>0.6560598779103511</v>
      </c>
      <c r="AI17" s="26">
        <f t="shared" si="18"/>
        <v>1.697889691211541</v>
      </c>
      <c r="AJ17" s="52">
        <f t="shared" si="19"/>
        <v>1.7110816636025707</v>
      </c>
    </row>
    <row r="18" spans="1:36" ht="12.75">
      <c r="A18" s="3">
        <v>39059</v>
      </c>
      <c r="B18" s="14">
        <v>0.125</v>
      </c>
      <c r="C18" s="14">
        <v>8.125</v>
      </c>
      <c r="D18" s="37">
        <v>242.9951910833333</v>
      </c>
      <c r="E18" s="26">
        <v>0.709282611111111</v>
      </c>
      <c r="F18" s="52">
        <v>6.328431051</v>
      </c>
      <c r="G18" s="37">
        <v>241.26170502777777</v>
      </c>
      <c r="H18" s="26">
        <v>-0.05048372222222223</v>
      </c>
      <c r="I18" s="52">
        <v>2.479156286</v>
      </c>
      <c r="J18" s="37">
        <v>239.73289222222223</v>
      </c>
      <c r="K18" s="26">
        <v>1.1488533333333333</v>
      </c>
      <c r="L18" s="52">
        <v>1.258535565</v>
      </c>
      <c r="N18" s="37">
        <f t="shared" si="0"/>
        <v>1.8925533823110705</v>
      </c>
      <c r="O18" s="26">
        <f t="shared" si="1"/>
        <v>3.291532380456276</v>
      </c>
      <c r="P18" s="52">
        <f t="shared" si="2"/>
        <v>1.9431099178177231</v>
      </c>
      <c r="Q18" s="16">
        <v>0</v>
      </c>
      <c r="R18" s="16">
        <v>0</v>
      </c>
      <c r="S18" s="94">
        <f t="shared" si="3"/>
        <v>-1.733353231061198</v>
      </c>
      <c r="T18" s="95">
        <f t="shared" si="4"/>
        <v>-0.7597663333333332</v>
      </c>
      <c r="U18" s="95">
        <f t="shared" si="5"/>
        <v>-3.262048894752682</v>
      </c>
      <c r="V18" s="95">
        <f t="shared" si="6"/>
        <v>0.43957072222222227</v>
      </c>
      <c r="W18" s="95">
        <f t="shared" si="7"/>
        <v>-1.6651340419379599</v>
      </c>
      <c r="X18" s="96">
        <f t="shared" si="8"/>
        <v>-0.10673187037037031</v>
      </c>
      <c r="Y18" s="94">
        <f t="shared" si="9"/>
        <v>3.3371023776764206</v>
      </c>
      <c r="Z18" s="95">
        <f t="shared" si="10"/>
        <v>1.3131761002728575</v>
      </c>
      <c r="AA18" s="95">
        <f t="shared" si="11"/>
        <v>3.3755494781227267</v>
      </c>
      <c r="AB18" s="96">
        <f t="shared" si="12"/>
        <v>3.3755494781227267</v>
      </c>
      <c r="AC18" s="107">
        <f t="shared" si="13"/>
        <v>2.994127013731317</v>
      </c>
      <c r="AE18" s="37">
        <f t="shared" si="14"/>
        <v>241.31143807801752</v>
      </c>
      <c r="AF18" s="26">
        <f t="shared" si="15"/>
        <v>0.6025507407407407</v>
      </c>
      <c r="AG18" s="26">
        <f t="shared" si="16"/>
        <v>1.6871324414706521</v>
      </c>
      <c r="AH18" s="26">
        <f t="shared" si="17"/>
        <v>0.6549254813362165</v>
      </c>
      <c r="AI18" s="26">
        <f t="shared" si="18"/>
        <v>1.670405202794176</v>
      </c>
      <c r="AJ18" s="52">
        <f t="shared" si="19"/>
        <v>1.6871324414706521</v>
      </c>
    </row>
    <row r="19" spans="1:36" ht="12.75">
      <c r="A19" s="3">
        <v>39059</v>
      </c>
      <c r="B19" s="14">
        <v>0.16666666666666666</v>
      </c>
      <c r="C19" s="14">
        <v>8.166666666664241</v>
      </c>
      <c r="D19" s="37">
        <v>243.00435661111112</v>
      </c>
      <c r="E19" s="26">
        <v>0.7092514444444444</v>
      </c>
      <c r="F19" s="52">
        <v>6.328266067</v>
      </c>
      <c r="G19" s="37">
        <v>241.29113933333332</v>
      </c>
      <c r="H19" s="26">
        <v>-0.050910000000000004</v>
      </c>
      <c r="I19" s="52">
        <v>2.479007668</v>
      </c>
      <c r="J19" s="37">
        <v>239.79414133333333</v>
      </c>
      <c r="K19" s="26">
        <v>1.1437749444444445</v>
      </c>
      <c r="L19" s="52">
        <v>1.259176559</v>
      </c>
      <c r="N19" s="37">
        <f t="shared" si="0"/>
        <v>1.8741689161436506</v>
      </c>
      <c r="O19" s="26">
        <f t="shared" si="1"/>
        <v>3.2392458585203623</v>
      </c>
      <c r="P19" s="52">
        <f t="shared" si="2"/>
        <v>1.915273703463543</v>
      </c>
      <c r="Q19" s="16">
        <v>0</v>
      </c>
      <c r="R19" s="16">
        <v>0</v>
      </c>
      <c r="S19" s="94">
        <f t="shared" si="3"/>
        <v>-1.7130860178692724</v>
      </c>
      <c r="T19" s="95">
        <f t="shared" si="4"/>
        <v>-0.7601614444444444</v>
      </c>
      <c r="U19" s="95">
        <f t="shared" si="5"/>
        <v>-3.209969323823682</v>
      </c>
      <c r="V19" s="95">
        <f t="shared" si="6"/>
        <v>0.43452350000000006</v>
      </c>
      <c r="W19" s="95">
        <f t="shared" si="7"/>
        <v>-1.6410184472309848</v>
      </c>
      <c r="X19" s="96">
        <f t="shared" si="8"/>
        <v>-0.10854598148148147</v>
      </c>
      <c r="Y19" s="94">
        <f t="shared" si="9"/>
        <v>3.2892088861902162</v>
      </c>
      <c r="Z19" s="95">
        <f t="shared" si="10"/>
        <v>1.3111772516485194</v>
      </c>
      <c r="AA19" s="95">
        <f t="shared" si="11"/>
        <v>3.3205609856634517</v>
      </c>
      <c r="AB19" s="96">
        <f t="shared" si="12"/>
        <v>3.3205609856634517</v>
      </c>
      <c r="AC19" s="107">
        <f t="shared" si="13"/>
        <v>2.914630788918344</v>
      </c>
      <c r="AE19" s="37">
        <f t="shared" si="14"/>
        <v>241.344720134495</v>
      </c>
      <c r="AF19" s="26">
        <f t="shared" si="15"/>
        <v>0.600705462962963</v>
      </c>
      <c r="AG19" s="26">
        <f t="shared" si="16"/>
        <v>1.6631823305370268</v>
      </c>
      <c r="AH19" s="26">
        <f t="shared" si="17"/>
        <v>0.6538146632078262</v>
      </c>
      <c r="AI19" s="26">
        <f t="shared" si="18"/>
        <v>1.6429300290421698</v>
      </c>
      <c r="AJ19" s="52">
        <f t="shared" si="19"/>
        <v>1.6631823305370268</v>
      </c>
    </row>
    <row r="20" spans="1:36" ht="12.75">
      <c r="A20" s="3">
        <v>39059</v>
      </c>
      <c r="B20" s="14">
        <v>0.20833333333333334</v>
      </c>
      <c r="C20" s="14">
        <v>8.208333333335759</v>
      </c>
      <c r="D20" s="37">
        <v>243.01352158333333</v>
      </c>
      <c r="E20" s="26">
        <v>0.7092203055555555</v>
      </c>
      <c r="F20" s="52">
        <v>6.328100713</v>
      </c>
      <c r="G20" s="37">
        <v>241.32057494444445</v>
      </c>
      <c r="H20" s="26">
        <v>-0.05133630555555556</v>
      </c>
      <c r="I20" s="52">
        <v>2.478858981</v>
      </c>
      <c r="J20" s="37">
        <v>239.85541044444443</v>
      </c>
      <c r="K20" s="26">
        <v>1.1386946666666666</v>
      </c>
      <c r="L20" s="52">
        <v>1.259816244</v>
      </c>
      <c r="N20" s="37">
        <f t="shared" si="0"/>
        <v>1.855822071927161</v>
      </c>
      <c r="O20" s="26">
        <f t="shared" si="1"/>
        <v>3.186939927225625</v>
      </c>
      <c r="P20" s="52">
        <f t="shared" si="2"/>
        <v>1.8875590066395402</v>
      </c>
      <c r="Q20" s="16">
        <v>0</v>
      </c>
      <c r="R20" s="16">
        <v>0</v>
      </c>
      <c r="S20" s="94">
        <f t="shared" si="3"/>
        <v>-1.6928169434251308</v>
      </c>
      <c r="T20" s="95">
        <f t="shared" si="4"/>
        <v>-0.7605566111111111</v>
      </c>
      <c r="U20" s="95">
        <f t="shared" si="5"/>
        <v>-3.157869198192521</v>
      </c>
      <c r="V20" s="95">
        <f t="shared" si="6"/>
        <v>0.42947436111111115</v>
      </c>
      <c r="W20" s="95">
        <f t="shared" si="7"/>
        <v>-1.6168953805392172</v>
      </c>
      <c r="X20" s="96">
        <f t="shared" si="8"/>
        <v>-0.11036074999999997</v>
      </c>
      <c r="Y20" s="94">
        <f t="shared" si="9"/>
        <v>3.241314651032585</v>
      </c>
      <c r="Z20" s="95">
        <f t="shared" si="10"/>
        <v>1.309226858137365</v>
      </c>
      <c r="AA20" s="95">
        <f t="shared" si="11"/>
        <v>3.2655916792405892</v>
      </c>
      <c r="AB20" s="96">
        <f t="shared" si="12"/>
        <v>3.2655916792405892</v>
      </c>
      <c r="AC20" s="107">
        <f t="shared" si="13"/>
        <v>2.836167024233204</v>
      </c>
      <c r="AE20" s="37">
        <f t="shared" si="14"/>
        <v>241.37800910603744</v>
      </c>
      <c r="AF20" s="26">
        <f t="shared" si="15"/>
        <v>0.5988595555555555</v>
      </c>
      <c r="AG20" s="26">
        <f t="shared" si="16"/>
        <v>1.6392316976349324</v>
      </c>
      <c r="AH20" s="26">
        <f t="shared" si="17"/>
        <v>0.6527276160267078</v>
      </c>
      <c r="AI20" s="26">
        <f t="shared" si="18"/>
        <v>1.6154654535065631</v>
      </c>
      <c r="AJ20" s="52">
        <f t="shared" si="19"/>
        <v>1.6392316976349324</v>
      </c>
    </row>
    <row r="21" spans="1:36" ht="12.75">
      <c r="A21" s="3">
        <v>39059</v>
      </c>
      <c r="B21" s="14">
        <v>0.25</v>
      </c>
      <c r="C21" s="14">
        <v>8.25</v>
      </c>
      <c r="D21" s="37">
        <v>243.02268597222223</v>
      </c>
      <c r="E21" s="26">
        <v>0.7091891944444444</v>
      </c>
      <c r="F21" s="52">
        <v>6.327934988</v>
      </c>
      <c r="G21" s="37">
        <v>241.3500118611111</v>
      </c>
      <c r="H21" s="26">
        <v>-0.051762694444444445</v>
      </c>
      <c r="I21" s="52">
        <v>2.478710226</v>
      </c>
      <c r="J21" s="37">
        <v>239.9166995</v>
      </c>
      <c r="K21" s="26">
        <v>1.1336125277777778</v>
      </c>
      <c r="L21" s="52">
        <v>1.260454622</v>
      </c>
      <c r="N21" s="37">
        <f t="shared" si="0"/>
        <v>1.837514035936169</v>
      </c>
      <c r="O21" s="26">
        <f t="shared" si="1"/>
        <v>3.1346146804024757</v>
      </c>
      <c r="P21" s="52">
        <f t="shared" si="2"/>
        <v>1.8599723291532007</v>
      </c>
      <c r="Q21" s="16">
        <v>0</v>
      </c>
      <c r="R21" s="16">
        <v>0</v>
      </c>
      <c r="S21" s="94">
        <f t="shared" si="3"/>
        <v>-1.672545979953574</v>
      </c>
      <c r="T21" s="95">
        <f t="shared" si="4"/>
        <v>-0.7609518888888889</v>
      </c>
      <c r="U21" s="95">
        <f t="shared" si="5"/>
        <v>-3.1057485456354863</v>
      </c>
      <c r="V21" s="95">
        <f t="shared" si="6"/>
        <v>0.4244233333333334</v>
      </c>
      <c r="W21" s="95">
        <f t="shared" si="7"/>
        <v>-1.59276484186302</v>
      </c>
      <c r="X21" s="96">
        <f t="shared" si="8"/>
        <v>-0.11217618518518517</v>
      </c>
      <c r="Y21" s="94">
        <f t="shared" si="9"/>
        <v>3.1934203218478032</v>
      </c>
      <c r="Z21" s="95">
        <f t="shared" si="10"/>
        <v>1.3073254280572377</v>
      </c>
      <c r="AA21" s="95">
        <f t="shared" si="11"/>
        <v>3.2106440046541165</v>
      </c>
      <c r="AB21" s="96">
        <f t="shared" si="12"/>
        <v>3.2106440046541165</v>
      </c>
      <c r="AC21" s="107">
        <f t="shared" si="13"/>
        <v>2.758736490968905</v>
      </c>
      <c r="AE21" s="37">
        <f t="shared" si="14"/>
        <v>241.41130496486895</v>
      </c>
      <c r="AF21" s="26">
        <f t="shared" si="15"/>
        <v>0.5970130092592593</v>
      </c>
      <c r="AG21" s="26">
        <f t="shared" si="16"/>
        <v>1.6152808571210135</v>
      </c>
      <c r="AH21" s="26">
        <f t="shared" si="17"/>
        <v>0.6516646056711263</v>
      </c>
      <c r="AI21" s="26">
        <f t="shared" si="18"/>
        <v>1.5880127640829742</v>
      </c>
      <c r="AJ21" s="52">
        <f t="shared" si="19"/>
        <v>1.6152808571210135</v>
      </c>
    </row>
    <row r="22" spans="1:36" ht="12.75">
      <c r="A22" s="3">
        <v>39059</v>
      </c>
      <c r="B22" s="14">
        <v>0.2916666666666667</v>
      </c>
      <c r="C22" s="14">
        <v>8.291666666664241</v>
      </c>
      <c r="D22" s="37">
        <v>243.03184980555557</v>
      </c>
      <c r="E22" s="26">
        <v>0.7091581388888888</v>
      </c>
      <c r="F22" s="52">
        <v>6.327768893</v>
      </c>
      <c r="G22" s="37">
        <v>241.37945008333335</v>
      </c>
      <c r="H22" s="26">
        <v>-0.05218911111111112</v>
      </c>
      <c r="I22" s="52">
        <v>2.478561401</v>
      </c>
      <c r="J22" s="37">
        <v>239.97800830555556</v>
      </c>
      <c r="K22" s="26">
        <v>1.1285285833333334</v>
      </c>
      <c r="L22" s="52">
        <v>1.261091692</v>
      </c>
      <c r="N22" s="37">
        <f t="shared" si="0"/>
        <v>1.8192460566248934</v>
      </c>
      <c r="O22" s="26">
        <f t="shared" si="1"/>
        <v>3.08227040884493</v>
      </c>
      <c r="P22" s="52">
        <f t="shared" si="2"/>
        <v>1.8325205867703152</v>
      </c>
      <c r="Q22" s="16">
        <v>0</v>
      </c>
      <c r="R22" s="16">
        <v>0</v>
      </c>
      <c r="S22" s="94">
        <f t="shared" si="3"/>
        <v>-1.6522731552206078</v>
      </c>
      <c r="T22" s="95">
        <f t="shared" si="4"/>
        <v>-0.7613472499999999</v>
      </c>
      <c r="U22" s="95">
        <f t="shared" si="5"/>
        <v>-3.0536075883399887</v>
      </c>
      <c r="V22" s="95">
        <f t="shared" si="6"/>
        <v>0.4193704444444446</v>
      </c>
      <c r="W22" s="95">
        <f t="shared" si="7"/>
        <v>-1.568626914520199</v>
      </c>
      <c r="X22" s="96">
        <f t="shared" si="8"/>
        <v>-0.11399226851851844</v>
      </c>
      <c r="Y22" s="94">
        <f t="shared" si="9"/>
        <v>3.145526750316492</v>
      </c>
      <c r="Z22" s="95">
        <f t="shared" si="10"/>
        <v>1.3054733480729508</v>
      </c>
      <c r="AA22" s="95">
        <f t="shared" si="11"/>
        <v>3.1557207640711744</v>
      </c>
      <c r="AB22" s="96">
        <f t="shared" si="12"/>
        <v>3.1557207640711744</v>
      </c>
      <c r="AC22" s="107">
        <f t="shared" si="13"/>
        <v>2.6823401897005796</v>
      </c>
      <c r="AE22" s="37">
        <f t="shared" si="14"/>
        <v>241.44460765398898</v>
      </c>
      <c r="AF22" s="26">
        <f t="shared" si="15"/>
        <v>0.5951658703703703</v>
      </c>
      <c r="AG22" s="26">
        <f t="shared" si="16"/>
        <v>1.5913302249978536</v>
      </c>
      <c r="AH22" s="26">
        <f t="shared" si="17"/>
        <v>0.6506258379918771</v>
      </c>
      <c r="AI22" s="26">
        <f t="shared" si="18"/>
        <v>1.5605734306352081</v>
      </c>
      <c r="AJ22" s="52">
        <f t="shared" si="19"/>
        <v>1.5913302249978536</v>
      </c>
    </row>
    <row r="23" spans="1:36" ht="12.75">
      <c r="A23" s="3">
        <v>39059</v>
      </c>
      <c r="B23" s="14">
        <v>0.3333333333333333</v>
      </c>
      <c r="C23" s="14">
        <v>8.333333333335759</v>
      </c>
      <c r="D23" s="37">
        <v>243.0410131111111</v>
      </c>
      <c r="E23" s="26">
        <v>0.709127111111111</v>
      </c>
      <c r="F23" s="52">
        <v>6.327602428</v>
      </c>
      <c r="G23" s="37">
        <v>241.4088896388889</v>
      </c>
      <c r="H23" s="26">
        <v>-0.05261555555555556</v>
      </c>
      <c r="I23" s="52">
        <v>2.478412508</v>
      </c>
      <c r="J23" s="37">
        <v>240.03933677777778</v>
      </c>
      <c r="K23" s="26">
        <v>1.1234428611111111</v>
      </c>
      <c r="L23" s="52">
        <v>1.261727457</v>
      </c>
      <c r="N23" s="37">
        <f t="shared" si="0"/>
        <v>1.801019404063067</v>
      </c>
      <c r="O23" s="26">
        <f t="shared" si="1"/>
        <v>3.029907301791341</v>
      </c>
      <c r="P23" s="52">
        <f t="shared" si="2"/>
        <v>1.8052110283926246</v>
      </c>
      <c r="Q23" s="16">
        <v>0</v>
      </c>
      <c r="R23" s="16">
        <v>0</v>
      </c>
      <c r="S23" s="94">
        <f t="shared" si="3"/>
        <v>-1.6319984692367946</v>
      </c>
      <c r="T23" s="95">
        <f t="shared" si="4"/>
        <v>-0.7617426666666666</v>
      </c>
      <c r="U23" s="95">
        <f t="shared" si="5"/>
        <v>-3.0014464374281977</v>
      </c>
      <c r="V23" s="95">
        <f t="shared" si="6"/>
        <v>0.4143157500000001</v>
      </c>
      <c r="W23" s="95">
        <f t="shared" si="7"/>
        <v>-1.5444816355549975</v>
      </c>
      <c r="X23" s="96">
        <f t="shared" si="8"/>
        <v>-0.11580897222222215</v>
      </c>
      <c r="Y23" s="94">
        <f t="shared" si="9"/>
        <v>3.097634736771789</v>
      </c>
      <c r="Z23" s="95">
        <f t="shared" si="10"/>
        <v>1.3036710226070627</v>
      </c>
      <c r="AA23" s="95">
        <f t="shared" si="11"/>
        <v>3.100824828982509</v>
      </c>
      <c r="AB23" s="96">
        <f t="shared" si="12"/>
        <v>3.100824828982509</v>
      </c>
      <c r="AC23" s="107">
        <f t="shared" si="13"/>
        <v>2.606978987813025</v>
      </c>
      <c r="AE23" s="37">
        <f t="shared" si="14"/>
        <v>241.47791716558723</v>
      </c>
      <c r="AF23" s="26">
        <f t="shared" si="15"/>
        <v>0.5933181388888888</v>
      </c>
      <c r="AG23" s="26">
        <f t="shared" si="16"/>
        <v>1.5673801877529177</v>
      </c>
      <c r="AH23" s="26">
        <f t="shared" si="17"/>
        <v>0.6496115278077647</v>
      </c>
      <c r="AI23" s="26">
        <f t="shared" si="18"/>
        <v>1.5331489664416769</v>
      </c>
      <c r="AJ23" s="52">
        <f t="shared" si="19"/>
        <v>1.5673801877529177</v>
      </c>
    </row>
    <row r="24" spans="1:36" ht="12.75">
      <c r="A24" s="3">
        <v>39059</v>
      </c>
      <c r="B24" s="14">
        <v>0.375</v>
      </c>
      <c r="C24" s="14">
        <v>8.375</v>
      </c>
      <c r="D24" s="37">
        <v>243.05017580555557</v>
      </c>
      <c r="E24" s="26">
        <v>0.709096111111111</v>
      </c>
      <c r="F24" s="52">
        <v>6.327435592</v>
      </c>
      <c r="G24" s="37">
        <v>241.43833047222222</v>
      </c>
      <c r="H24" s="26">
        <v>-0.05304208333333334</v>
      </c>
      <c r="I24" s="52">
        <v>2.478263546</v>
      </c>
      <c r="J24" s="37">
        <v>240.10068475</v>
      </c>
      <c r="K24" s="26">
        <v>1.1183553888888889</v>
      </c>
      <c r="L24" s="52">
        <v>1.262361918</v>
      </c>
      <c r="N24" s="37">
        <f t="shared" si="0"/>
        <v>1.7828354079278128</v>
      </c>
      <c r="O24" s="26">
        <f t="shared" si="1"/>
        <v>2.9775255223349935</v>
      </c>
      <c r="P24" s="52">
        <f t="shared" si="2"/>
        <v>1.7780513442048123</v>
      </c>
      <c r="Q24" s="16">
        <v>0</v>
      </c>
      <c r="R24" s="16">
        <v>0</v>
      </c>
      <c r="S24" s="94">
        <f t="shared" si="3"/>
        <v>-1.6117218942268212</v>
      </c>
      <c r="T24" s="95">
        <f t="shared" si="4"/>
        <v>-0.7621381944444444</v>
      </c>
      <c r="U24" s="95">
        <f t="shared" si="5"/>
        <v>-2.949265176227646</v>
      </c>
      <c r="V24" s="95">
        <f t="shared" si="6"/>
        <v>0.4092592777777778</v>
      </c>
      <c r="W24" s="95">
        <f aca="true" t="shared" si="20" ref="W24:W56">AVERAGE(Q24,S24,U24)</f>
        <v>-1.5203290234848224</v>
      </c>
      <c r="X24" s="96">
        <f aca="true" t="shared" si="21" ref="X24:X56">AVERAGE(R24,T24,V24)</f>
        <v>-0.11762630555555553</v>
      </c>
      <c r="Y24" s="94">
        <f t="shared" si="9"/>
        <v>3.049745095845856</v>
      </c>
      <c r="Z24" s="95">
        <f t="shared" si="10"/>
        <v>1.301918940244111</v>
      </c>
      <c r="AA24" s="95">
        <f t="shared" si="11"/>
        <v>3.0459592554989756</v>
      </c>
      <c r="AB24" s="96">
        <f t="shared" si="12"/>
        <v>3.049745095845856</v>
      </c>
      <c r="AC24" s="107">
        <f t="shared" si="13"/>
        <v>2.532653691716007</v>
      </c>
      <c r="AE24" s="37">
        <f t="shared" si="14"/>
        <v>241.51123339781952</v>
      </c>
      <c r="AF24" s="26">
        <f t="shared" si="15"/>
        <v>0.5914698055555555</v>
      </c>
      <c r="AG24" s="26">
        <f t="shared" si="16"/>
        <v>1.5434311394056628</v>
      </c>
      <c r="AH24" s="26">
        <f t="shared" si="17"/>
        <v>0.6486219326231342</v>
      </c>
      <c r="AI24" s="26">
        <f t="shared" si="18"/>
        <v>1.5057409823040602</v>
      </c>
      <c r="AJ24" s="52">
        <f t="shared" si="19"/>
        <v>1.5434311394056628</v>
      </c>
    </row>
    <row r="25" spans="1:36" ht="12.75">
      <c r="A25" s="3">
        <v>39059</v>
      </c>
      <c r="B25" s="14">
        <v>0.4166666666666667</v>
      </c>
      <c r="C25" s="14">
        <v>8.416666666664241</v>
      </c>
      <c r="D25" s="37">
        <v>243.05933797222224</v>
      </c>
      <c r="E25" s="26">
        <v>0.7090651388888889</v>
      </c>
      <c r="F25" s="52">
        <v>6.327268386</v>
      </c>
      <c r="G25" s="37">
        <v>241.4677726388889</v>
      </c>
      <c r="H25" s="26">
        <v>-0.05346866666666667</v>
      </c>
      <c r="I25" s="52">
        <v>2.478114516</v>
      </c>
      <c r="J25" s="37">
        <v>240.1620521388889</v>
      </c>
      <c r="K25" s="26">
        <v>1.1132661666666668</v>
      </c>
      <c r="L25" s="52">
        <v>1.262995074</v>
      </c>
      <c r="N25" s="37">
        <f t="shared" si="0"/>
        <v>1.7646954650930133</v>
      </c>
      <c r="O25" s="26">
        <f t="shared" si="1"/>
        <v>2.9251253178622596</v>
      </c>
      <c r="P25" s="52">
        <f t="shared" si="2"/>
        <v>1.7510496025761695</v>
      </c>
      <c r="Q25" s="16">
        <v>0</v>
      </c>
      <c r="R25" s="16">
        <v>0</v>
      </c>
      <c r="S25" s="94">
        <f t="shared" si="3"/>
        <v>-1.5914434579666374</v>
      </c>
      <c r="T25" s="95">
        <f t="shared" si="4"/>
        <v>-0.7625338055555556</v>
      </c>
      <c r="U25" s="95">
        <f t="shared" si="5"/>
        <v>-2.8970639713927917</v>
      </c>
      <c r="V25" s="95">
        <f t="shared" si="6"/>
        <v>0.4042010277777779</v>
      </c>
      <c r="W25" s="95">
        <f t="shared" si="20"/>
        <v>-1.4961691431198096</v>
      </c>
      <c r="X25" s="96">
        <f t="shared" si="21"/>
        <v>-0.11944425925925924</v>
      </c>
      <c r="Y25" s="94">
        <f t="shared" si="9"/>
        <v>3.001858781417846</v>
      </c>
      <c r="Z25" s="95">
        <f t="shared" si="10"/>
        <v>1.3002174581586092</v>
      </c>
      <c r="AA25" s="95">
        <f t="shared" si="11"/>
        <v>2.9911273503601206</v>
      </c>
      <c r="AB25" s="96">
        <f t="shared" si="12"/>
        <v>3.001858781417846</v>
      </c>
      <c r="AC25" s="107">
        <f t="shared" si="13"/>
        <v>2.4593652262523795</v>
      </c>
      <c r="AE25" s="37">
        <f t="shared" si="14"/>
        <v>241.54455636920255</v>
      </c>
      <c r="AF25" s="26">
        <f t="shared" si="15"/>
        <v>0.5896208796296296</v>
      </c>
      <c r="AG25" s="26">
        <f t="shared" si="16"/>
        <v>1.5194835424962259</v>
      </c>
      <c r="AH25" s="26">
        <f t="shared" si="17"/>
        <v>0.6476572440700834</v>
      </c>
      <c r="AI25" s="26">
        <f t="shared" si="18"/>
        <v>1.4783512212837848</v>
      </c>
      <c r="AJ25" s="52">
        <f t="shared" si="19"/>
        <v>1.5194835424962259</v>
      </c>
    </row>
    <row r="26" spans="1:36" ht="12.75">
      <c r="A26" s="3">
        <v>39059</v>
      </c>
      <c r="B26" s="14">
        <v>0.4583333333333333</v>
      </c>
      <c r="C26" s="14">
        <v>8.458333333335759</v>
      </c>
      <c r="D26" s="37">
        <v>243.06849955555555</v>
      </c>
      <c r="E26" s="26">
        <v>0.7090342222222222</v>
      </c>
      <c r="F26" s="52">
        <v>6.327100809</v>
      </c>
      <c r="G26" s="37">
        <v>241.4972161111111</v>
      </c>
      <c r="H26" s="26">
        <v>-0.05389527777777778</v>
      </c>
      <c r="I26" s="52">
        <v>2.477965416</v>
      </c>
      <c r="J26" s="37">
        <v>240.22343877777777</v>
      </c>
      <c r="K26" s="26">
        <v>1.1081752777777778</v>
      </c>
      <c r="L26" s="52">
        <v>1.263626929</v>
      </c>
      <c r="N26" s="37">
        <f t="shared" si="0"/>
        <v>1.7466009880440805</v>
      </c>
      <c r="O26" s="26">
        <f t="shared" si="1"/>
        <v>2.8727068944490837</v>
      </c>
      <c r="P26" s="52">
        <f t="shared" si="2"/>
        <v>1.7242143820798976</v>
      </c>
      <c r="Q26" s="16">
        <v>0</v>
      </c>
      <c r="R26" s="16">
        <v>0</v>
      </c>
      <c r="S26" s="94">
        <f t="shared" si="3"/>
        <v>-1.5711631326715594</v>
      </c>
      <c r="T26" s="95">
        <f t="shared" si="4"/>
        <v>-0.7629295</v>
      </c>
      <c r="U26" s="95">
        <f t="shared" si="5"/>
        <v>-2.8448429340097663</v>
      </c>
      <c r="V26" s="95">
        <f t="shared" si="6"/>
        <v>0.39914105555555557</v>
      </c>
      <c r="W26" s="95">
        <f t="shared" si="20"/>
        <v>-1.4720020222271086</v>
      </c>
      <c r="X26" s="96">
        <f t="shared" si="21"/>
        <v>-0.12126281481481482</v>
      </c>
      <c r="Y26" s="94">
        <f t="shared" si="9"/>
        <v>2.953976725499041</v>
      </c>
      <c r="Z26" s="95">
        <f t="shared" si="10"/>
        <v>1.2985669958860346</v>
      </c>
      <c r="AA26" s="95">
        <f t="shared" si="11"/>
        <v>2.9363326496571878</v>
      </c>
      <c r="AB26" s="96">
        <f t="shared" si="12"/>
        <v>2.953976725499041</v>
      </c>
      <c r="AC26" s="107">
        <f t="shared" si="13"/>
        <v>2.387114411050903</v>
      </c>
      <c r="AE26" s="37">
        <f t="shared" si="14"/>
        <v>241.5778859949596</v>
      </c>
      <c r="AF26" s="26">
        <f t="shared" si="15"/>
        <v>0.5877714074074074</v>
      </c>
      <c r="AG26" s="26">
        <f t="shared" si="16"/>
        <v>1.4955378488321114</v>
      </c>
      <c r="AH26" s="26">
        <f t="shared" si="17"/>
        <v>0.6467176857305449</v>
      </c>
      <c r="AI26" s="26">
        <f t="shared" si="18"/>
        <v>1.4509815479281678</v>
      </c>
      <c r="AJ26" s="52">
        <f t="shared" si="19"/>
        <v>1.4955378488321114</v>
      </c>
    </row>
    <row r="27" spans="1:36" ht="12.75">
      <c r="A27" s="3">
        <v>39059</v>
      </c>
      <c r="B27" s="14">
        <v>0.5</v>
      </c>
      <c r="C27" s="14">
        <v>8.5</v>
      </c>
      <c r="D27" s="37">
        <v>243.07766055555555</v>
      </c>
      <c r="E27" s="26">
        <v>0.7090033333333333</v>
      </c>
      <c r="F27" s="52">
        <v>6.326932863</v>
      </c>
      <c r="G27" s="37">
        <v>241.5266608888889</v>
      </c>
      <c r="H27" s="26">
        <v>-0.05432194444444445</v>
      </c>
      <c r="I27" s="52">
        <v>2.477816248</v>
      </c>
      <c r="J27" s="37">
        <v>240.28484455555557</v>
      </c>
      <c r="K27" s="26">
        <v>1.1030827222222224</v>
      </c>
      <c r="L27" s="52">
        <v>1.264257481</v>
      </c>
      <c r="N27" s="37">
        <f t="shared" si="0"/>
        <v>1.7285534711432993</v>
      </c>
      <c r="O27" s="26">
        <f t="shared" si="1"/>
        <v>2.8202704610862868</v>
      </c>
      <c r="P27" s="52">
        <f t="shared" si="2"/>
        <v>1.6975547066219046</v>
      </c>
      <c r="Q27" s="16">
        <v>0</v>
      </c>
      <c r="R27" s="16">
        <v>0</v>
      </c>
      <c r="S27" s="94">
        <f t="shared" si="3"/>
        <v>-1.550880918351576</v>
      </c>
      <c r="T27" s="95">
        <f t="shared" si="4"/>
        <v>-0.7633252777777778</v>
      </c>
      <c r="U27" s="95">
        <f t="shared" si="5"/>
        <v>-2.792602175199471</v>
      </c>
      <c r="V27" s="95">
        <f t="shared" si="6"/>
        <v>0.39407938888888905</v>
      </c>
      <c r="W27" s="95">
        <f t="shared" si="20"/>
        <v>-1.447827697850349</v>
      </c>
      <c r="X27" s="96">
        <f t="shared" si="21"/>
        <v>-0.12308196296296292</v>
      </c>
      <c r="Y27" s="94">
        <f t="shared" si="9"/>
        <v>2.906099937902658</v>
      </c>
      <c r="Z27" s="95">
        <f t="shared" si="10"/>
        <v>1.29696795399229</v>
      </c>
      <c r="AA27" s="95">
        <f t="shared" si="11"/>
        <v>2.8815789135672403</v>
      </c>
      <c r="AB27" s="96">
        <f t="shared" si="12"/>
        <v>2.906099937902658</v>
      </c>
      <c r="AC27" s="107">
        <f t="shared" si="13"/>
        <v>2.315902092527036</v>
      </c>
      <c r="AE27" s="37">
        <f t="shared" si="14"/>
        <v>241.61122223950537</v>
      </c>
      <c r="AF27" s="26">
        <f t="shared" si="15"/>
        <v>0.5859213703703704</v>
      </c>
      <c r="AG27" s="26">
        <f t="shared" si="16"/>
        <v>1.4715945448345902</v>
      </c>
      <c r="AH27" s="26">
        <f t="shared" si="17"/>
        <v>0.6458034717955172</v>
      </c>
      <c r="AI27" s="26">
        <f t="shared" si="18"/>
        <v>1.4236339502587287</v>
      </c>
      <c r="AJ27" s="52">
        <f t="shared" si="19"/>
        <v>1.4715945448345902</v>
      </c>
    </row>
    <row r="28" spans="1:36" ht="12.75">
      <c r="A28" s="3">
        <v>39059</v>
      </c>
      <c r="B28" s="14">
        <v>0.5416666666666666</v>
      </c>
      <c r="C28" s="14">
        <v>8.541666666664241</v>
      </c>
      <c r="D28" s="37">
        <v>243.08682100000001</v>
      </c>
      <c r="E28" s="26">
        <v>0.7089725</v>
      </c>
      <c r="F28" s="52">
        <v>6.326764546</v>
      </c>
      <c r="G28" s="37">
        <v>241.556107</v>
      </c>
      <c r="H28" s="26">
        <v>-0.05474866666666667</v>
      </c>
      <c r="I28" s="52">
        <v>2.477667012</v>
      </c>
      <c r="J28" s="37">
        <v>240.34626933333334</v>
      </c>
      <c r="K28" s="26">
        <v>1.0979885277777777</v>
      </c>
      <c r="L28" s="52">
        <v>1.264886733</v>
      </c>
      <c r="N28" s="37">
        <f t="shared" si="0"/>
        <v>1.7105544804233606</v>
      </c>
      <c r="O28" s="26">
        <f t="shared" si="1"/>
        <v>2.7678162851434553</v>
      </c>
      <c r="P28" s="52">
        <f t="shared" si="2"/>
        <v>1.6710801544753238</v>
      </c>
      <c r="Q28" s="16">
        <v>0</v>
      </c>
      <c r="R28" s="16">
        <v>0</v>
      </c>
      <c r="S28" s="94">
        <f t="shared" si="3"/>
        <v>-1.5305968149979075</v>
      </c>
      <c r="T28" s="95">
        <f t="shared" si="4"/>
        <v>-0.7637211666666667</v>
      </c>
      <c r="U28" s="95">
        <f t="shared" si="5"/>
        <v>-2.7403418615999935</v>
      </c>
      <c r="V28" s="95">
        <f t="shared" si="6"/>
        <v>0.38901602777777766</v>
      </c>
      <c r="W28" s="95">
        <f t="shared" si="20"/>
        <v>-1.4236462255326334</v>
      </c>
      <c r="X28" s="96">
        <f t="shared" si="21"/>
        <v>-0.124901712962963</v>
      </c>
      <c r="Y28" s="94">
        <f t="shared" si="9"/>
        <v>2.858229531282886</v>
      </c>
      <c r="Z28" s="95">
        <f t="shared" si="10"/>
        <v>1.2954207394005517</v>
      </c>
      <c r="AA28" s="95">
        <f t="shared" si="11"/>
        <v>2.8268702427150045</v>
      </c>
      <c r="AB28" s="96">
        <f t="shared" si="12"/>
        <v>2.858229531282886</v>
      </c>
      <c r="AC28" s="107">
        <f t="shared" si="13"/>
        <v>2.2457291499784318</v>
      </c>
      <c r="AE28" s="37">
        <f t="shared" si="14"/>
        <v>241.64456507361416</v>
      </c>
      <c r="AF28" s="26">
        <f t="shared" si="15"/>
        <v>0.584070787037037</v>
      </c>
      <c r="AG28" s="26">
        <f t="shared" si="16"/>
        <v>1.447654169716028</v>
      </c>
      <c r="AH28" s="26">
        <f t="shared" si="17"/>
        <v>0.6449148201257489</v>
      </c>
      <c r="AI28" s="26">
        <f t="shared" si="18"/>
        <v>1.3963105934853435</v>
      </c>
      <c r="AJ28" s="52">
        <f t="shared" si="19"/>
        <v>1.447654169716028</v>
      </c>
    </row>
    <row r="29" spans="1:36" ht="12.75">
      <c r="A29" s="3">
        <v>39059</v>
      </c>
      <c r="B29" s="14">
        <v>0.5833333333333334</v>
      </c>
      <c r="C29" s="14">
        <v>8.583333333335759</v>
      </c>
      <c r="D29" s="37">
        <v>243.0959808888889</v>
      </c>
      <c r="E29" s="26">
        <v>0.7089416666666666</v>
      </c>
      <c r="F29" s="52">
        <v>6.326595859</v>
      </c>
      <c r="G29" s="37">
        <v>241.5855543888889</v>
      </c>
      <c r="H29" s="26">
        <v>-0.055175444444444444</v>
      </c>
      <c r="I29" s="52">
        <v>2.477517706</v>
      </c>
      <c r="J29" s="37">
        <v>240.4077130277778</v>
      </c>
      <c r="K29" s="26">
        <v>1.0928927499999999</v>
      </c>
      <c r="L29" s="52">
        <v>1.265514686</v>
      </c>
      <c r="N29" s="37">
        <f t="shared" si="0"/>
        <v>1.692605656449083</v>
      </c>
      <c r="O29" s="26">
        <f t="shared" si="1"/>
        <v>2.7153445751685994</v>
      </c>
      <c r="P29" s="52">
        <f t="shared" si="2"/>
        <v>1.6448007674211262</v>
      </c>
      <c r="Q29" s="16">
        <v>0</v>
      </c>
      <c r="R29" s="16">
        <v>0</v>
      </c>
      <c r="S29" s="94">
        <f t="shared" si="3"/>
        <v>-1.5103108781805954</v>
      </c>
      <c r="T29" s="95">
        <f t="shared" si="4"/>
        <v>-0.764117111111111</v>
      </c>
      <c r="U29" s="95">
        <f t="shared" si="5"/>
        <v>-2.688062076572024</v>
      </c>
      <c r="V29" s="95">
        <f t="shared" si="6"/>
        <v>0.3839510833333333</v>
      </c>
      <c r="W29" s="95">
        <f t="shared" si="20"/>
        <v>-1.3994576515842063</v>
      </c>
      <c r="X29" s="96">
        <f t="shared" si="21"/>
        <v>-0.12672200925925925</v>
      </c>
      <c r="Y29" s="94">
        <f t="shared" si="9"/>
        <v>2.8103666566540997</v>
      </c>
      <c r="Z29" s="95">
        <f t="shared" si="10"/>
        <v>1.2939257377632811</v>
      </c>
      <c r="AA29" s="95">
        <f t="shared" si="11"/>
        <v>2.7722109382918654</v>
      </c>
      <c r="AB29" s="96">
        <f t="shared" si="12"/>
        <v>2.8103666566540997</v>
      </c>
      <c r="AC29" s="107">
        <f t="shared" si="13"/>
        <v>2.1765964940380482</v>
      </c>
      <c r="AE29" s="37">
        <f t="shared" si="14"/>
        <v>241.67791445389227</v>
      </c>
      <c r="AF29" s="26">
        <f t="shared" si="15"/>
        <v>0.5822196574074073</v>
      </c>
      <c r="AG29" s="26">
        <f t="shared" si="16"/>
        <v>1.423717275899524</v>
      </c>
      <c r="AH29" s="26">
        <f t="shared" si="17"/>
        <v>0.6440519369368884</v>
      </c>
      <c r="AI29" s="26">
        <f t="shared" si="18"/>
        <v>1.3690137582951267</v>
      </c>
      <c r="AJ29" s="52">
        <f t="shared" si="19"/>
        <v>1.423717275899524</v>
      </c>
    </row>
    <row r="30" spans="1:36" ht="12.75">
      <c r="A30" s="3">
        <v>39059</v>
      </c>
      <c r="B30" s="14">
        <v>0.625</v>
      </c>
      <c r="C30" s="14">
        <v>8.625</v>
      </c>
      <c r="D30" s="37">
        <v>243.10514019444443</v>
      </c>
      <c r="E30" s="26">
        <v>0.7089108888888889</v>
      </c>
      <c r="F30" s="52">
        <v>6.326426801</v>
      </c>
      <c r="G30" s="37">
        <v>241.6150031111111</v>
      </c>
      <c r="H30" s="26">
        <v>-0.055602250000000006</v>
      </c>
      <c r="I30" s="52">
        <v>2.477368332</v>
      </c>
      <c r="J30" s="37">
        <v>240.4691755</v>
      </c>
      <c r="K30" s="26">
        <v>1.087795361111111</v>
      </c>
      <c r="L30" s="52">
        <v>1.26614134</v>
      </c>
      <c r="N30" s="37">
        <f t="shared" si="0"/>
        <v>1.6747086174130106</v>
      </c>
      <c r="O30" s="26">
        <f t="shared" si="1"/>
        <v>2.6628555485993672</v>
      </c>
      <c r="P30" s="52">
        <f t="shared" si="2"/>
        <v>1.6187272083415805</v>
      </c>
      <c r="Q30" s="16">
        <v>0</v>
      </c>
      <c r="R30" s="16">
        <v>0</v>
      </c>
      <c r="S30" s="94">
        <f t="shared" si="3"/>
        <v>-1.4900230245548745</v>
      </c>
      <c r="T30" s="95">
        <f t="shared" si="4"/>
        <v>-0.7645131388888888</v>
      </c>
      <c r="U30" s="95">
        <f t="shared" si="5"/>
        <v>-2.6357629311862105</v>
      </c>
      <c r="V30" s="95">
        <f t="shared" si="6"/>
        <v>0.3788844722222222</v>
      </c>
      <c r="W30" s="95">
        <f t="shared" si="20"/>
        <v>-1.3752619852470283</v>
      </c>
      <c r="X30" s="96">
        <f t="shared" si="21"/>
        <v>-0.12854288888888887</v>
      </c>
      <c r="Y30" s="94">
        <f t="shared" si="9"/>
        <v>2.7625124813108073</v>
      </c>
      <c r="Z30" s="95">
        <f t="shared" si="10"/>
        <v>1.2924832765310033</v>
      </c>
      <c r="AA30" s="95">
        <f t="shared" si="11"/>
        <v>2.717605682594706</v>
      </c>
      <c r="AB30" s="96">
        <f t="shared" si="12"/>
        <v>2.7625124813108073</v>
      </c>
      <c r="AC30" s="107">
        <f t="shared" si="13"/>
        <v>2.108504805935285</v>
      </c>
      <c r="AE30" s="37">
        <f t="shared" si="14"/>
        <v>241.7112703404055</v>
      </c>
      <c r="AF30" s="26">
        <f t="shared" si="15"/>
        <v>0.580368</v>
      </c>
      <c r="AG30" s="26">
        <f t="shared" si="16"/>
        <v>1.3997844277896636</v>
      </c>
      <c r="AH30" s="26">
        <f t="shared" si="17"/>
        <v>0.6432150016293795</v>
      </c>
      <c r="AI30" s="26">
        <f t="shared" si="18"/>
        <v>1.3417459220605497</v>
      </c>
      <c r="AJ30" s="52">
        <f t="shared" si="19"/>
        <v>1.3997844277896636</v>
      </c>
    </row>
    <row r="31" spans="1:36" ht="12.75">
      <c r="A31" s="3">
        <v>39059</v>
      </c>
      <c r="B31" s="14">
        <v>0.6666666666666666</v>
      </c>
      <c r="C31" s="14">
        <v>8.666666666664241</v>
      </c>
      <c r="D31" s="37">
        <v>243.11429891666666</v>
      </c>
      <c r="E31" s="26">
        <v>0.7088801388888888</v>
      </c>
      <c r="F31" s="52">
        <v>6.326257374</v>
      </c>
      <c r="G31" s="37">
        <v>241.64445313888888</v>
      </c>
      <c r="H31" s="26">
        <v>-0.05602911111111111</v>
      </c>
      <c r="I31" s="52">
        <v>2.477218889</v>
      </c>
      <c r="J31" s="37">
        <v>240.5306566111111</v>
      </c>
      <c r="K31" s="26">
        <v>1.0826964444444445</v>
      </c>
      <c r="L31" s="52">
        <v>1.266766696</v>
      </c>
      <c r="N31" s="37">
        <f t="shared" si="0"/>
        <v>1.6568651365386935</v>
      </c>
      <c r="O31" s="26">
        <f t="shared" si="1"/>
        <v>2.6103494875794424</v>
      </c>
      <c r="P31" s="52">
        <f t="shared" si="2"/>
        <v>1.5928708076511295</v>
      </c>
      <c r="Q31" s="16">
        <v>0</v>
      </c>
      <c r="R31" s="16">
        <v>0</v>
      </c>
      <c r="S31" s="94">
        <f t="shared" si="3"/>
        <v>-1.4697332819058775</v>
      </c>
      <c r="T31" s="95">
        <f t="shared" si="4"/>
        <v>-0.7649092499999999</v>
      </c>
      <c r="U31" s="95">
        <f t="shared" si="5"/>
        <v>-2.5834445643379023</v>
      </c>
      <c r="V31" s="95">
        <f t="shared" si="6"/>
        <v>0.3738163055555557</v>
      </c>
      <c r="W31" s="95">
        <f t="shared" si="20"/>
        <v>-1.35105928208126</v>
      </c>
      <c r="X31" s="96">
        <f t="shared" si="21"/>
        <v>-0.13036431481481472</v>
      </c>
      <c r="Y31" s="94">
        <f t="shared" si="9"/>
        <v>2.7146683320619966</v>
      </c>
      <c r="Z31" s="95">
        <f t="shared" si="10"/>
        <v>1.291093789007668</v>
      </c>
      <c r="AA31" s="95">
        <f t="shared" si="11"/>
        <v>2.6630595801670194</v>
      </c>
      <c r="AB31" s="96">
        <f t="shared" si="12"/>
        <v>2.7146683320619966</v>
      </c>
      <c r="AC31" s="107">
        <f t="shared" si="13"/>
        <v>2.0414550040432577</v>
      </c>
      <c r="AE31" s="37">
        <f t="shared" si="14"/>
        <v>241.74463267905202</v>
      </c>
      <c r="AF31" s="26">
        <f t="shared" si="15"/>
        <v>0.5785158240740741</v>
      </c>
      <c r="AG31" s="26">
        <f t="shared" si="16"/>
        <v>1.3758562632188631</v>
      </c>
      <c r="AH31" s="26">
        <f t="shared" si="17"/>
        <v>0.6424042458113652</v>
      </c>
      <c r="AI31" s="26">
        <f t="shared" si="18"/>
        <v>1.314509791325387</v>
      </c>
      <c r="AJ31" s="52">
        <f t="shared" si="19"/>
        <v>1.3758562632188631</v>
      </c>
    </row>
    <row r="32" spans="1:36" ht="12.75">
      <c r="A32" s="3">
        <v>39059</v>
      </c>
      <c r="B32" s="14">
        <v>0.7083333333333334</v>
      </c>
      <c r="C32" s="14">
        <v>8.708333333335759</v>
      </c>
      <c r="D32" s="37">
        <v>243.12345705555558</v>
      </c>
      <c r="E32" s="26">
        <v>0.7088494444444444</v>
      </c>
      <c r="F32" s="52">
        <v>6.326087576</v>
      </c>
      <c r="G32" s="37">
        <v>241.6739044722222</v>
      </c>
      <c r="H32" s="26">
        <v>-0.05645602777777778</v>
      </c>
      <c r="I32" s="52">
        <v>2.477069378</v>
      </c>
      <c r="J32" s="37">
        <v>240.59215625000002</v>
      </c>
      <c r="K32" s="26">
        <v>1.0775960277777779</v>
      </c>
      <c r="L32" s="52">
        <v>1.267390756</v>
      </c>
      <c r="N32" s="37">
        <f t="shared" si="0"/>
        <v>1.6390770461516315</v>
      </c>
      <c r="O32" s="26">
        <f t="shared" si="1"/>
        <v>2.557826641734024</v>
      </c>
      <c r="P32" s="52">
        <f t="shared" si="2"/>
        <v>1.5672434861442992</v>
      </c>
      <c r="Q32" s="16">
        <v>0</v>
      </c>
      <c r="R32" s="16">
        <v>0</v>
      </c>
      <c r="S32" s="94">
        <f t="shared" si="3"/>
        <v>-1.4494416502253131</v>
      </c>
      <c r="T32" s="95">
        <f t="shared" si="4"/>
        <v>-0.7653054722222222</v>
      </c>
      <c r="U32" s="95">
        <f t="shared" si="5"/>
        <v>-2.531107087115112</v>
      </c>
      <c r="V32" s="95">
        <f t="shared" si="6"/>
        <v>0.36874658333333343</v>
      </c>
      <c r="W32" s="95">
        <f t="shared" si="20"/>
        <v>-1.326849579113475</v>
      </c>
      <c r="X32" s="96">
        <f t="shared" si="21"/>
        <v>-0.13218629629629627</v>
      </c>
      <c r="Y32" s="94">
        <f t="shared" si="9"/>
        <v>2.666835594874298</v>
      </c>
      <c r="Z32" s="95">
        <f t="shared" si="10"/>
        <v>1.2897576622367686</v>
      </c>
      <c r="AA32" s="95">
        <f t="shared" si="11"/>
        <v>2.6085780766328206</v>
      </c>
      <c r="AB32" s="96">
        <f t="shared" si="12"/>
        <v>2.666835594874298</v>
      </c>
      <c r="AC32" s="107">
        <f t="shared" si="13"/>
        <v>1.9754479056666805</v>
      </c>
      <c r="AE32" s="37">
        <f t="shared" si="14"/>
        <v>241.7780014313471</v>
      </c>
      <c r="AF32" s="26">
        <f t="shared" si="15"/>
        <v>0.5766631481481482</v>
      </c>
      <c r="AG32" s="26">
        <f t="shared" si="16"/>
        <v>1.3519334501530658</v>
      </c>
      <c r="AH32" s="26">
        <f t="shared" si="17"/>
        <v>0.641619877983976</v>
      </c>
      <c r="AI32" s="26">
        <f t="shared" si="18"/>
        <v>1.2873082552435193</v>
      </c>
      <c r="AJ32" s="52">
        <f t="shared" si="19"/>
        <v>1.3519334501530658</v>
      </c>
    </row>
    <row r="33" spans="1:36" ht="12.75">
      <c r="A33" s="3">
        <v>39059</v>
      </c>
      <c r="B33" s="14">
        <v>0.75</v>
      </c>
      <c r="C33" s="14">
        <v>8.75</v>
      </c>
      <c r="D33" s="37">
        <v>243.1326146388889</v>
      </c>
      <c r="E33" s="26">
        <v>0.7088187499999999</v>
      </c>
      <c r="F33" s="52">
        <v>6.325917408</v>
      </c>
      <c r="G33" s="37">
        <v>241.7033571111111</v>
      </c>
      <c r="H33" s="26">
        <v>-0.056883</v>
      </c>
      <c r="I33" s="52">
        <v>2.476919798</v>
      </c>
      <c r="J33" s="37">
        <v>240.65367427777778</v>
      </c>
      <c r="K33" s="26">
        <v>1.072494111111111</v>
      </c>
      <c r="L33" s="52">
        <v>1.26801352</v>
      </c>
      <c r="N33" s="37">
        <f t="shared" si="0"/>
        <v>1.6213462386195843</v>
      </c>
      <c r="O33" s="26">
        <f t="shared" si="1"/>
        <v>2.505287335512868</v>
      </c>
      <c r="P33" s="52">
        <f t="shared" si="2"/>
        <v>1.541857848078573</v>
      </c>
      <c r="Q33" s="16">
        <v>0</v>
      </c>
      <c r="R33" s="16">
        <v>0</v>
      </c>
      <c r="S33" s="94">
        <f t="shared" si="3"/>
        <v>-1.4291481573065863</v>
      </c>
      <c r="T33" s="95">
        <f t="shared" si="4"/>
        <v>-0.76570175</v>
      </c>
      <c r="U33" s="95">
        <f t="shared" si="5"/>
        <v>-2.4787506662030108</v>
      </c>
      <c r="V33" s="95">
        <f t="shared" si="6"/>
        <v>0.3636753611111111</v>
      </c>
      <c r="W33" s="95">
        <f t="shared" si="20"/>
        <v>-1.3026329411698656</v>
      </c>
      <c r="X33" s="96">
        <f t="shared" si="21"/>
        <v>-0.13400879629629628</v>
      </c>
      <c r="Y33" s="94">
        <f t="shared" si="9"/>
        <v>2.6190157975129793</v>
      </c>
      <c r="Z33" s="95">
        <f t="shared" si="10"/>
        <v>1.288475203755246</v>
      </c>
      <c r="AA33" s="95">
        <f t="shared" si="11"/>
        <v>2.5541671234838663</v>
      </c>
      <c r="AB33" s="96">
        <f t="shared" si="12"/>
        <v>2.6190157975129793</v>
      </c>
      <c r="AC33" s="107">
        <f t="shared" si="13"/>
        <v>1.9104844037305828</v>
      </c>
      <c r="AE33" s="37">
        <f t="shared" si="14"/>
        <v>241.81137656315653</v>
      </c>
      <c r="AF33" s="26">
        <f t="shared" si="15"/>
        <v>0.5748099537037037</v>
      </c>
      <c r="AG33" s="26">
        <f t="shared" si="16"/>
        <v>1.3280167206212994</v>
      </c>
      <c r="AH33" s="26">
        <f t="shared" si="17"/>
        <v>0.6408620676706522</v>
      </c>
      <c r="AI33" s="26">
        <f t="shared" si="18"/>
        <v>1.2601444766793586</v>
      </c>
      <c r="AJ33" s="52">
        <f t="shared" si="19"/>
        <v>1.3280167206212994</v>
      </c>
    </row>
    <row r="34" spans="1:36" ht="12.75">
      <c r="A34" s="3">
        <v>39059</v>
      </c>
      <c r="B34" s="14">
        <v>0.7916666666666666</v>
      </c>
      <c r="C34" s="14">
        <v>8.791666666664241</v>
      </c>
      <c r="D34" s="37">
        <v>243.1417716111111</v>
      </c>
      <c r="E34" s="26">
        <v>0.7087881111111111</v>
      </c>
      <c r="F34" s="52">
        <v>6.32574687</v>
      </c>
      <c r="G34" s="37">
        <v>241.73281108333333</v>
      </c>
      <c r="H34" s="26">
        <v>-0.05731002777777778</v>
      </c>
      <c r="I34" s="52">
        <v>2.476770149</v>
      </c>
      <c r="J34" s="37">
        <v>240.7152106111111</v>
      </c>
      <c r="K34" s="26">
        <v>1.0673907222222223</v>
      </c>
      <c r="L34" s="52">
        <v>1.26863499</v>
      </c>
      <c r="N34" s="37">
        <f t="shared" si="0"/>
        <v>1.6036746379841005</v>
      </c>
      <c r="O34" s="26">
        <f t="shared" si="1"/>
        <v>2.4527317569525344</v>
      </c>
      <c r="P34" s="52">
        <f t="shared" si="2"/>
        <v>1.5167272207262597</v>
      </c>
      <c r="Q34" s="16">
        <v>0</v>
      </c>
      <c r="R34" s="16">
        <v>0</v>
      </c>
      <c r="S34" s="94">
        <f t="shared" si="3"/>
        <v>-1.408852719805877</v>
      </c>
      <c r="T34" s="95">
        <f t="shared" si="4"/>
        <v>-0.7660981388888889</v>
      </c>
      <c r="U34" s="95">
        <f t="shared" si="5"/>
        <v>-2.4263753293478234</v>
      </c>
      <c r="V34" s="95">
        <f t="shared" si="6"/>
        <v>0.35860261111111125</v>
      </c>
      <c r="W34" s="95">
        <f t="shared" si="20"/>
        <v>-1.2784093497179</v>
      </c>
      <c r="X34" s="96">
        <f t="shared" si="21"/>
        <v>-0.13583184259259254</v>
      </c>
      <c r="Y34" s="94">
        <f t="shared" si="9"/>
        <v>2.571210419167006</v>
      </c>
      <c r="Z34" s="95">
        <f t="shared" si="10"/>
        <v>1.287246793815327</v>
      </c>
      <c r="AA34" s="95">
        <f t="shared" si="11"/>
        <v>2.499833049943111</v>
      </c>
      <c r="AB34" s="96">
        <f t="shared" si="12"/>
        <v>2.571210419167006</v>
      </c>
      <c r="AC34" s="107">
        <f t="shared" si="13"/>
        <v>1.8465651374972398</v>
      </c>
      <c r="AE34" s="37">
        <f t="shared" si="14"/>
        <v>241.8447580345452</v>
      </c>
      <c r="AF34" s="26">
        <f t="shared" si="15"/>
        <v>0.5729562685185186</v>
      </c>
      <c r="AG34" s="26">
        <f t="shared" si="16"/>
        <v>1.3041067852205723</v>
      </c>
      <c r="AH34" s="26">
        <f t="shared" si="17"/>
        <v>0.6401310210673165</v>
      </c>
      <c r="AI34" s="26">
        <f t="shared" si="18"/>
        <v>1.2330218208920327</v>
      </c>
      <c r="AJ34" s="52">
        <f t="shared" si="19"/>
        <v>1.3041067852205723</v>
      </c>
    </row>
    <row r="35" spans="1:36" ht="12.75">
      <c r="A35" s="3">
        <v>39059</v>
      </c>
      <c r="B35" s="14">
        <v>0.8333333333333334</v>
      </c>
      <c r="C35" s="14">
        <v>8.833333333335759</v>
      </c>
      <c r="D35" s="37">
        <v>243.15092802777778</v>
      </c>
      <c r="E35" s="26">
        <v>0.7087575277777778</v>
      </c>
      <c r="F35" s="52">
        <v>6.325575961</v>
      </c>
      <c r="G35" s="37">
        <v>241.7622663611111</v>
      </c>
      <c r="H35" s="26">
        <v>-0.057737083333333335</v>
      </c>
      <c r="I35" s="52">
        <v>2.476620431</v>
      </c>
      <c r="J35" s="37">
        <v>240.77676511111113</v>
      </c>
      <c r="K35" s="26">
        <v>1.0622859166666667</v>
      </c>
      <c r="L35" s="52">
        <v>1.269255167</v>
      </c>
      <c r="N35" s="37">
        <f t="shared" si="0"/>
        <v>1.5860643575190276</v>
      </c>
      <c r="O35" s="26">
        <f t="shared" si="1"/>
        <v>2.4001602856304083</v>
      </c>
      <c r="P35" s="52">
        <f t="shared" si="2"/>
        <v>1.4918656937035415</v>
      </c>
      <c r="Q35" s="16">
        <v>0</v>
      </c>
      <c r="R35" s="16">
        <v>0</v>
      </c>
      <c r="S35" s="94">
        <f t="shared" si="3"/>
        <v>-1.388555421050911</v>
      </c>
      <c r="T35" s="95">
        <f t="shared" si="4"/>
        <v>-0.7664946111111112</v>
      </c>
      <c r="U35" s="95">
        <f t="shared" si="5"/>
        <v>-2.373981270980685</v>
      </c>
      <c r="V35" s="95">
        <f t="shared" si="6"/>
        <v>0.35352838888888893</v>
      </c>
      <c r="W35" s="95">
        <f t="shared" si="20"/>
        <v>-1.2541788973438655</v>
      </c>
      <c r="X35" s="96">
        <f t="shared" si="21"/>
        <v>-0.13765540740740742</v>
      </c>
      <c r="Y35" s="94">
        <f t="shared" si="9"/>
        <v>2.52342126307216</v>
      </c>
      <c r="Z35" s="95">
        <f t="shared" si="10"/>
        <v>1.286072772806109</v>
      </c>
      <c r="AA35" s="95">
        <f t="shared" si="11"/>
        <v>2.44558285710928</v>
      </c>
      <c r="AB35" s="96">
        <f t="shared" si="12"/>
        <v>2.52342126307216</v>
      </c>
      <c r="AC35" s="107">
        <f t="shared" si="13"/>
        <v>1.7836910841258442</v>
      </c>
      <c r="AE35" s="37">
        <f aca="true" t="shared" si="22" ref="AE35:AE87">(D35+G35+J35)/3*COS(RADIANS(E35))</f>
        <v>241.8781458084781</v>
      </c>
      <c r="AF35" s="26">
        <f aca="true" t="shared" si="23" ref="AF35:AF87">(E35+H35+K35)/3</f>
        <v>0.5711021203703703</v>
      </c>
      <c r="AG35" s="26">
        <f aca="true" t="shared" si="24" ref="AG35:AG87">SQRT((D35-AE35)^2+(E35-AF35)^2)</f>
        <v>1.2802045105973872</v>
      </c>
      <c r="AH35" s="26">
        <f aca="true" t="shared" si="25" ref="AH35:AH87">SQRT((G35-AE35)^2+(H35-AF35)^2)</f>
        <v>0.6394269234531739</v>
      </c>
      <c r="AI35" s="26">
        <f aca="true" t="shared" si="26" ref="AI35:AI87">SQRT((J35-AE35)^2+(K35-AF35)^2)</f>
        <v>1.2059440129113004</v>
      </c>
      <c r="AJ35" s="52">
        <f aca="true" t="shared" si="27" ref="AJ35:AJ87">MAX(AG35,AH35,AI35)</f>
        <v>1.2802045105973872</v>
      </c>
    </row>
    <row r="36" spans="1:36" ht="12.75">
      <c r="A36" s="3">
        <v>39059</v>
      </c>
      <c r="B36" s="14">
        <v>0.875</v>
      </c>
      <c r="C36" s="14">
        <v>8.875</v>
      </c>
      <c r="D36" s="37">
        <v>243.1600838611111</v>
      </c>
      <c r="E36" s="26">
        <v>0.7087269444444444</v>
      </c>
      <c r="F36" s="52">
        <v>6.325404683</v>
      </c>
      <c r="G36" s="37">
        <v>241.79172294444444</v>
      </c>
      <c r="H36" s="26">
        <v>-0.05816419444444445</v>
      </c>
      <c r="I36" s="52">
        <v>2.476470645</v>
      </c>
      <c r="J36" s="37">
        <v>240.8383376666667</v>
      </c>
      <c r="K36" s="26">
        <v>1.0571797222222223</v>
      </c>
      <c r="L36" s="52">
        <v>1.269874052</v>
      </c>
      <c r="N36" s="37">
        <f t="shared" si="0"/>
        <v>1.5685174971367901</v>
      </c>
      <c r="O36" s="26">
        <f t="shared" si="1"/>
        <v>2.34757321169156</v>
      </c>
      <c r="P36" s="52">
        <f t="shared" si="2"/>
        <v>1.4672881801553392</v>
      </c>
      <c r="Q36" s="16">
        <v>0</v>
      </c>
      <c r="R36" s="16">
        <v>0</v>
      </c>
      <c r="S36" s="94">
        <f t="shared" si="3"/>
        <v>-1.368256233283066</v>
      </c>
      <c r="T36" s="95">
        <f t="shared" si="4"/>
        <v>-0.7668911388888888</v>
      </c>
      <c r="U36" s="95">
        <f t="shared" si="5"/>
        <v>-2.3215685744579626</v>
      </c>
      <c r="V36" s="95">
        <f t="shared" si="6"/>
        <v>0.34845277777777794</v>
      </c>
      <c r="W36" s="95">
        <f t="shared" si="20"/>
        <v>-1.229941602580343</v>
      </c>
      <c r="X36" s="96">
        <f t="shared" si="21"/>
        <v>-0.13947945370370363</v>
      </c>
      <c r="Y36" s="94">
        <f t="shared" si="9"/>
        <v>2.4756501075583244</v>
      </c>
      <c r="Z36" s="95">
        <f t="shared" si="10"/>
        <v>1.2849534774042906</v>
      </c>
      <c r="AA36" s="95">
        <f t="shared" si="11"/>
        <v>2.3914241014501796</v>
      </c>
      <c r="AB36" s="96">
        <f t="shared" si="12"/>
        <v>2.4756501075583244</v>
      </c>
      <c r="AC36" s="107">
        <f t="shared" si="13"/>
        <v>1.721863010297593</v>
      </c>
      <c r="AE36" s="37">
        <f t="shared" si="22"/>
        <v>241.91153984156347</v>
      </c>
      <c r="AF36" s="26">
        <f t="shared" si="23"/>
        <v>0.5692474907407408</v>
      </c>
      <c r="AG36" s="26">
        <f t="shared" si="24"/>
        <v>1.2563107445029889</v>
      </c>
      <c r="AH36" s="26">
        <f t="shared" si="25"/>
        <v>0.6387499601112664</v>
      </c>
      <c r="AI36" s="26">
        <f t="shared" si="26"/>
        <v>1.1789150820655714</v>
      </c>
      <c r="AJ36" s="52">
        <f t="shared" si="27"/>
        <v>1.2563107445029889</v>
      </c>
    </row>
    <row r="37" spans="1:36" ht="12.75">
      <c r="A37" s="3">
        <v>39059</v>
      </c>
      <c r="B37" s="14">
        <v>0.9166666666666666</v>
      </c>
      <c r="C37" s="14">
        <v>8.916666666664241</v>
      </c>
      <c r="D37" s="37">
        <v>243.16923908333334</v>
      </c>
      <c r="E37" s="26">
        <v>0.7086964166666666</v>
      </c>
      <c r="F37" s="52">
        <v>6.325233034</v>
      </c>
      <c r="G37" s="37">
        <v>241.82118083333333</v>
      </c>
      <c r="H37" s="26">
        <v>-0.058591361111111115</v>
      </c>
      <c r="I37" s="52">
        <v>2.476320791</v>
      </c>
      <c r="J37" s="37">
        <v>240.89992816666665</v>
      </c>
      <c r="K37" s="26">
        <v>1.0520721666666668</v>
      </c>
      <c r="L37" s="52">
        <v>1.270491645</v>
      </c>
      <c r="N37" s="37">
        <f t="shared" si="0"/>
        <v>1.5510362867916108</v>
      </c>
      <c r="O37" s="26">
        <f t="shared" si="1"/>
        <v>2.294970826977717</v>
      </c>
      <c r="P37" s="52">
        <f t="shared" si="2"/>
        <v>1.4430104158508137</v>
      </c>
      <c r="Q37" s="16">
        <v>0</v>
      </c>
      <c r="R37" s="16">
        <v>0</v>
      </c>
      <c r="S37" s="94">
        <f t="shared" si="3"/>
        <v>-1.3479551287105769</v>
      </c>
      <c r="T37" s="95">
        <f t="shared" si="4"/>
        <v>-0.7672877777777777</v>
      </c>
      <c r="U37" s="95">
        <f t="shared" si="5"/>
        <v>-2.2691373230791307</v>
      </c>
      <c r="V37" s="95">
        <f t="shared" si="6"/>
        <v>0.3433757500000002</v>
      </c>
      <c r="W37" s="95">
        <f t="shared" si="20"/>
        <v>-1.2056974839299024</v>
      </c>
      <c r="X37" s="96">
        <f t="shared" si="21"/>
        <v>-0.14130400925925915</v>
      </c>
      <c r="Y37" s="94">
        <f t="shared" si="9"/>
        <v>2.4278988823982255</v>
      </c>
      <c r="Z37" s="95">
        <f t="shared" si="10"/>
        <v>1.2838892724019324</v>
      </c>
      <c r="AA37" s="95">
        <f t="shared" si="11"/>
        <v>2.337364978368034</v>
      </c>
      <c r="AB37" s="96">
        <f t="shared" si="12"/>
        <v>2.4278988823982255</v>
      </c>
      <c r="AC37" s="107">
        <f t="shared" si="13"/>
        <v>1.6610816542766909</v>
      </c>
      <c r="AE37" s="37">
        <f t="shared" si="22"/>
        <v>241.94494008460663</v>
      </c>
      <c r="AF37" s="26">
        <f t="shared" si="23"/>
        <v>0.5673924074074074</v>
      </c>
      <c r="AG37" s="26">
        <f t="shared" si="24"/>
        <v>1.2324264121301378</v>
      </c>
      <c r="AH37" s="26">
        <f t="shared" si="25"/>
        <v>0.6381003296695384</v>
      </c>
      <c r="AI37" s="26">
        <f t="shared" si="26"/>
        <v>1.1519393984373465</v>
      </c>
      <c r="AJ37" s="52">
        <f t="shared" si="27"/>
        <v>1.2324264121301378</v>
      </c>
    </row>
    <row r="38" spans="1:36" ht="12.75">
      <c r="A38" s="3">
        <v>39059</v>
      </c>
      <c r="B38" s="14">
        <v>0.9583333333333334</v>
      </c>
      <c r="C38" s="14">
        <v>8.958333333335759</v>
      </c>
      <c r="D38" s="37">
        <v>243.17839375</v>
      </c>
      <c r="E38" s="26">
        <v>0.7086659166666667</v>
      </c>
      <c r="F38" s="52">
        <v>6.325061016</v>
      </c>
      <c r="G38" s="37">
        <v>241.85064005555554</v>
      </c>
      <c r="H38" s="26">
        <v>-0.05901858333333333</v>
      </c>
      <c r="I38" s="52">
        <v>2.476170867</v>
      </c>
      <c r="J38" s="37">
        <v>240.9615365</v>
      </c>
      <c r="K38" s="26">
        <v>1.0469632500000001</v>
      </c>
      <c r="L38" s="52">
        <v>1.271107947</v>
      </c>
      <c r="N38" s="37">
        <f t="shared" si="0"/>
        <v>1.5336230578023073</v>
      </c>
      <c r="O38" s="26">
        <f t="shared" si="1"/>
        <v>2.2423535341194594</v>
      </c>
      <c r="P38" s="52">
        <f t="shared" si="2"/>
        <v>1.4190490158576523</v>
      </c>
      <c r="Q38" s="16">
        <v>0</v>
      </c>
      <c r="R38" s="16">
        <v>0</v>
      </c>
      <c r="S38" s="94">
        <f t="shared" si="3"/>
        <v>-1.3276521351177233</v>
      </c>
      <c r="T38" s="95">
        <f t="shared" si="4"/>
        <v>-0.7676845</v>
      </c>
      <c r="U38" s="95">
        <f t="shared" si="5"/>
        <v>-2.216687683512854</v>
      </c>
      <c r="V38" s="95">
        <f t="shared" si="6"/>
        <v>0.33829733333333345</v>
      </c>
      <c r="W38" s="95">
        <f t="shared" si="20"/>
        <v>-1.1814466062101925</v>
      </c>
      <c r="X38" s="96">
        <f t="shared" si="21"/>
        <v>-0.14312905555555552</v>
      </c>
      <c r="Y38" s="94">
        <f t="shared" si="9"/>
        <v>2.3801697501395207</v>
      </c>
      <c r="Z38" s="95">
        <f t="shared" si="10"/>
        <v>1.2828804462900325</v>
      </c>
      <c r="AA38" s="95">
        <f t="shared" si="11"/>
        <v>2.2834145099419607</v>
      </c>
      <c r="AB38" s="96">
        <f t="shared" si="12"/>
        <v>2.3801697501395207</v>
      </c>
      <c r="AC38" s="107">
        <f t="shared" si="13"/>
        <v>1.601347877548167</v>
      </c>
      <c r="AE38" s="37">
        <f t="shared" si="22"/>
        <v>241.97834652979947</v>
      </c>
      <c r="AF38" s="26">
        <f t="shared" si="23"/>
        <v>0.5655368611111111</v>
      </c>
      <c r="AG38" s="26">
        <f t="shared" si="24"/>
        <v>1.2085525463360074</v>
      </c>
      <c r="AH38" s="26">
        <f t="shared" si="25"/>
        <v>0.6374781931556648</v>
      </c>
      <c r="AI38" s="26">
        <f t="shared" si="26"/>
        <v>1.1250217796200215</v>
      </c>
      <c r="AJ38" s="52">
        <f t="shared" si="27"/>
        <v>1.2085525463360074</v>
      </c>
    </row>
    <row r="39" spans="1:36" ht="12.75">
      <c r="A39" s="3">
        <v>39060</v>
      </c>
      <c r="B39" s="14">
        <v>0</v>
      </c>
      <c r="C39" s="14">
        <v>9</v>
      </c>
      <c r="D39" s="37">
        <v>243.18754780555557</v>
      </c>
      <c r="E39" s="26">
        <v>0.7086354722222222</v>
      </c>
      <c r="F39" s="52">
        <v>6.324888627</v>
      </c>
      <c r="G39" s="37">
        <v>241.88010058333333</v>
      </c>
      <c r="H39" s="26">
        <v>-0.05944583333333334</v>
      </c>
      <c r="I39" s="52">
        <v>2.476020876</v>
      </c>
      <c r="J39" s="37">
        <v>241.0231625277778</v>
      </c>
      <c r="K39" s="26">
        <v>1.0418530000000001</v>
      </c>
      <c r="L39" s="52">
        <v>1.271722961</v>
      </c>
      <c r="N39" s="37">
        <f t="shared" si="0"/>
        <v>1.5162802042929318</v>
      </c>
      <c r="O39" s="26">
        <f t="shared" si="1"/>
        <v>2.1897216717690395</v>
      </c>
      <c r="P39" s="52">
        <f t="shared" si="2"/>
        <v>1.3954214993581127</v>
      </c>
      <c r="Q39" s="16">
        <v>0</v>
      </c>
      <c r="R39" s="16">
        <v>0</v>
      </c>
      <c r="S39" s="94">
        <f t="shared" si="3"/>
        <v>-1.3073472247213775</v>
      </c>
      <c r="T39" s="95">
        <f t="shared" si="4"/>
        <v>-0.7680813055555555</v>
      </c>
      <c r="U39" s="95">
        <f t="shared" si="5"/>
        <v>-2.164219739073799</v>
      </c>
      <c r="V39" s="95">
        <f t="shared" si="6"/>
        <v>0.3332175277777779</v>
      </c>
      <c r="W39" s="95">
        <f t="shared" si="20"/>
        <v>-1.1571889879317256</v>
      </c>
      <c r="X39" s="96">
        <f t="shared" si="21"/>
        <v>-0.14495459259259255</v>
      </c>
      <c r="Y39" s="94">
        <f t="shared" si="9"/>
        <v>2.3324649516802056</v>
      </c>
      <c r="Z39" s="95">
        <f t="shared" si="10"/>
        <v>1.281927293544847</v>
      </c>
      <c r="AA39" s="95">
        <f t="shared" si="11"/>
        <v>2.229582481493129</v>
      </c>
      <c r="AB39" s="96">
        <f t="shared" si="12"/>
        <v>2.3324649516802056</v>
      </c>
      <c r="AC39" s="107">
        <f t="shared" si="13"/>
        <v>1.5426624116674528</v>
      </c>
      <c r="AE39" s="37">
        <f t="shared" si="22"/>
        <v>242.01175910162203</v>
      </c>
      <c r="AF39" s="26">
        <f t="shared" si="23"/>
        <v>0.5636808796296296</v>
      </c>
      <c r="AG39" s="26">
        <f t="shared" si="24"/>
        <v>1.1846902169813782</v>
      </c>
      <c r="AH39" s="26">
        <f t="shared" si="25"/>
        <v>0.6368837145397921</v>
      </c>
      <c r="AI39" s="26">
        <f t="shared" si="26"/>
        <v>1.0981674565001704</v>
      </c>
      <c r="AJ39" s="52">
        <f t="shared" si="27"/>
        <v>1.1846902169813782</v>
      </c>
    </row>
    <row r="40" spans="1:36" ht="12.75">
      <c r="A40" s="3">
        <v>39060</v>
      </c>
      <c r="B40" s="14">
        <v>0.041666666666666664</v>
      </c>
      <c r="C40" s="14">
        <v>9.041666666664241</v>
      </c>
      <c r="D40" s="37">
        <v>243.19670127777778</v>
      </c>
      <c r="E40" s="26">
        <v>0.7086050277777778</v>
      </c>
      <c r="F40" s="52">
        <v>6.324715868</v>
      </c>
      <c r="G40" s="37">
        <v>241.90956241666666</v>
      </c>
      <c r="H40" s="26">
        <v>-0.05987316666666667</v>
      </c>
      <c r="I40" s="52">
        <v>2.475870815</v>
      </c>
      <c r="J40" s="37">
        <v>241.0848061388889</v>
      </c>
      <c r="K40" s="26">
        <v>1.0367415000000002</v>
      </c>
      <c r="L40" s="52">
        <v>1.272336687</v>
      </c>
      <c r="N40" s="37">
        <f aca="true" t="shared" si="28" ref="N40:N103">SQRT(((G40-D40)*COS(RADIANS(E40)))^2+(H40-E40)^2)</f>
        <v>1.4990102707210808</v>
      </c>
      <c r="O40" s="26">
        <f aca="true" t="shared" si="29" ref="O40:O103">SQRT(((J40-D40)*COS(RADIANS(E40)))^2+(K40-E40)^2)</f>
        <v>2.137075680186871</v>
      </c>
      <c r="P40" s="52">
        <f aca="true" t="shared" si="30" ref="P40:P103">SQRT(((J40-G40)*COS(RADIANS(H40)))^2+(K40-H40)^2)</f>
        <v>1.3721464579573928</v>
      </c>
      <c r="Q40" s="16">
        <v>0</v>
      </c>
      <c r="R40" s="16">
        <v>0</v>
      </c>
      <c r="S40" s="94">
        <f t="shared" si="3"/>
        <v>-1.2870404253133212</v>
      </c>
      <c r="T40" s="95">
        <f t="shared" si="4"/>
        <v>-0.7684781944444444</v>
      </c>
      <c r="U40" s="95">
        <f t="shared" si="5"/>
        <v>-2.111733628667151</v>
      </c>
      <c r="V40" s="95">
        <f t="shared" si="6"/>
        <v>0.3281364722222224</v>
      </c>
      <c r="W40" s="95">
        <f t="shared" si="20"/>
        <v>-1.1329246846601573</v>
      </c>
      <c r="X40" s="96">
        <f t="shared" si="21"/>
        <v>-0.146780574074074</v>
      </c>
      <c r="Y40" s="94">
        <f t="shared" si="9"/>
        <v>2.284786973035194</v>
      </c>
      <c r="Z40" s="95">
        <f t="shared" si="10"/>
        <v>1.2810301990058697</v>
      </c>
      <c r="AA40" s="95">
        <f t="shared" si="11"/>
        <v>2.175879729884797</v>
      </c>
      <c r="AB40" s="96">
        <f t="shared" si="12"/>
        <v>2.284786973035194</v>
      </c>
      <c r="AC40" s="107">
        <f t="shared" si="13"/>
        <v>1.485026135646458</v>
      </c>
      <c r="AE40" s="37">
        <f t="shared" si="22"/>
        <v>242.04517777520067</v>
      </c>
      <c r="AF40" s="26">
        <f t="shared" si="23"/>
        <v>0.5618244537037037</v>
      </c>
      <c r="AG40" s="26">
        <f t="shared" si="24"/>
        <v>1.160840606592034</v>
      </c>
      <c r="AH40" s="26">
        <f t="shared" si="25"/>
        <v>0.6363171038440578</v>
      </c>
      <c r="AI40" s="26">
        <f t="shared" si="26"/>
        <v>1.0713822290363784</v>
      </c>
      <c r="AJ40" s="52">
        <f t="shared" si="27"/>
        <v>1.160840606592034</v>
      </c>
    </row>
    <row r="41" spans="1:36" ht="12.75">
      <c r="A41" s="3">
        <v>39060</v>
      </c>
      <c r="B41" s="14">
        <v>0.08333333333333333</v>
      </c>
      <c r="C41" s="14">
        <v>9.083333333335759</v>
      </c>
      <c r="D41" s="37">
        <v>243.20585416666665</v>
      </c>
      <c r="E41" s="26">
        <v>0.7085746388888888</v>
      </c>
      <c r="F41" s="52">
        <v>6.324542739</v>
      </c>
      <c r="G41" s="37">
        <v>241.93902555555556</v>
      </c>
      <c r="H41" s="26">
        <v>-0.06030052777777778</v>
      </c>
      <c r="I41" s="52">
        <v>2.475720686</v>
      </c>
      <c r="J41" s="37">
        <v>241.1464672222222</v>
      </c>
      <c r="K41" s="26">
        <v>1.0316287222222222</v>
      </c>
      <c r="L41" s="52">
        <v>1.272949125</v>
      </c>
      <c r="N41" s="37">
        <f t="shared" si="28"/>
        <v>1.4818158843565954</v>
      </c>
      <c r="O41" s="26">
        <f t="shared" si="29"/>
        <v>2.084415967020855</v>
      </c>
      <c r="P41" s="52">
        <f t="shared" si="30"/>
        <v>1.349243307555011</v>
      </c>
      <c r="Q41" s="16">
        <v>0</v>
      </c>
      <c r="R41" s="16">
        <v>0</v>
      </c>
      <c r="S41" s="94">
        <f t="shared" si="3"/>
        <v>-1.2667317368783433</v>
      </c>
      <c r="T41" s="95">
        <f t="shared" si="4"/>
        <v>-0.7688751666666667</v>
      </c>
      <c r="U41" s="95">
        <f t="shared" si="5"/>
        <v>-2.059229463370497</v>
      </c>
      <c r="V41" s="95">
        <f t="shared" si="6"/>
        <v>0.3230540833333334</v>
      </c>
      <c r="W41" s="95">
        <f t="shared" si="20"/>
        <v>-1.10865373341628</v>
      </c>
      <c r="X41" s="96">
        <f t="shared" si="21"/>
        <v>-0.14860702777777776</v>
      </c>
      <c r="Y41" s="94">
        <f t="shared" si="9"/>
        <v>2.237138484155866</v>
      </c>
      <c r="Z41" s="95">
        <f t="shared" si="10"/>
        <v>1.2801893911437292</v>
      </c>
      <c r="AA41" s="95">
        <f t="shared" si="11"/>
        <v>2.122317998898902</v>
      </c>
      <c r="AB41" s="96">
        <f t="shared" si="12"/>
        <v>2.237138484155866</v>
      </c>
      <c r="AC41" s="107">
        <f t="shared" si="13"/>
        <v>1.4284397884658162</v>
      </c>
      <c r="AE41" s="37">
        <f t="shared" si="22"/>
        <v>242.0786025105982</v>
      </c>
      <c r="AF41" s="26">
        <f t="shared" si="23"/>
        <v>0.559967611111111</v>
      </c>
      <c r="AG41" s="26">
        <f t="shared" si="24"/>
        <v>1.1370049889134373</v>
      </c>
      <c r="AH41" s="26">
        <f t="shared" si="25"/>
        <v>0.6357784916931822</v>
      </c>
      <c r="AI41" s="26">
        <f t="shared" si="26"/>
        <v>1.0446723886321152</v>
      </c>
      <c r="AJ41" s="52">
        <f t="shared" si="27"/>
        <v>1.1370049889134373</v>
      </c>
    </row>
    <row r="42" spans="1:36" ht="12.75">
      <c r="A42" s="3">
        <v>39060</v>
      </c>
      <c r="B42" s="14">
        <v>0.125</v>
      </c>
      <c r="C42" s="14">
        <v>9.125</v>
      </c>
      <c r="D42" s="37">
        <v>243.2150064722222</v>
      </c>
      <c r="E42" s="26">
        <v>0.7085443055555555</v>
      </c>
      <c r="F42" s="52">
        <v>6.32436924</v>
      </c>
      <c r="G42" s="37">
        <v>241.9684900277778</v>
      </c>
      <c r="H42" s="26">
        <v>-0.060727944444444446</v>
      </c>
      <c r="I42" s="52">
        <v>2.475570489</v>
      </c>
      <c r="J42" s="37">
        <v>241.20814569444443</v>
      </c>
      <c r="K42" s="26">
        <v>1.0265147222222222</v>
      </c>
      <c r="L42" s="52">
        <v>1.273560277</v>
      </c>
      <c r="N42" s="37">
        <f t="shared" si="28"/>
        <v>1.4646997753883195</v>
      </c>
      <c r="O42" s="26">
        <f t="shared" si="29"/>
        <v>2.0317429660647606</v>
      </c>
      <c r="P42" s="52">
        <f t="shared" si="30"/>
        <v>1.3267326301831397</v>
      </c>
      <c r="Q42" s="16">
        <v>0</v>
      </c>
      <c r="R42" s="16">
        <v>0</v>
      </c>
      <c r="S42" s="94">
        <f t="shared" si="3"/>
        <v>-1.2464211316415215</v>
      </c>
      <c r="T42" s="95">
        <f t="shared" si="4"/>
        <v>-0.7692722499999999</v>
      </c>
      <c r="U42" s="95">
        <f t="shared" si="5"/>
        <v>-2.0067073265123785</v>
      </c>
      <c r="V42" s="95">
        <f t="shared" si="6"/>
        <v>0.3179704166666667</v>
      </c>
      <c r="W42" s="95">
        <f t="shared" si="20"/>
        <v>-1.0843761527179667</v>
      </c>
      <c r="X42" s="96">
        <f t="shared" si="21"/>
        <v>-0.15043394444444438</v>
      </c>
      <c r="Y42" s="94">
        <f t="shared" si="9"/>
        <v>2.1895223335006504</v>
      </c>
      <c r="Z42" s="95">
        <f t="shared" si="10"/>
        <v>1.279405211209031</v>
      </c>
      <c r="AA42" s="95">
        <f t="shared" si="11"/>
        <v>2.0689102828889276</v>
      </c>
      <c r="AB42" s="96">
        <f t="shared" si="12"/>
        <v>2.1895223335006504</v>
      </c>
      <c r="AC42" s="107">
        <f t="shared" si="13"/>
        <v>1.3729041173237475</v>
      </c>
      <c r="AE42" s="37">
        <f t="shared" si="22"/>
        <v>242.1120332892968</v>
      </c>
      <c r="AF42" s="26">
        <f t="shared" si="23"/>
        <v>0.558110361111111</v>
      </c>
      <c r="AG42" s="26">
        <f t="shared" si="24"/>
        <v>1.113184716879335</v>
      </c>
      <c r="AH42" s="26">
        <f t="shared" si="25"/>
        <v>0.6352680665281255</v>
      </c>
      <c r="AI42" s="26">
        <f t="shared" si="26"/>
        <v>1.018044905510508</v>
      </c>
      <c r="AJ42" s="52">
        <f t="shared" si="27"/>
        <v>1.113184716879335</v>
      </c>
    </row>
    <row r="43" spans="1:36" ht="12.75">
      <c r="A43" s="3">
        <v>39060</v>
      </c>
      <c r="B43" s="14">
        <v>0.16666666666666666</v>
      </c>
      <c r="C43" s="14">
        <v>9.166666666664241</v>
      </c>
      <c r="D43" s="37">
        <v>243.22415816666665</v>
      </c>
      <c r="E43" s="26">
        <v>0.7085139722222222</v>
      </c>
      <c r="F43" s="52">
        <v>6.324195371</v>
      </c>
      <c r="G43" s="37">
        <v>241.99795580555553</v>
      </c>
      <c r="H43" s="26">
        <v>-0.06115538888888889</v>
      </c>
      <c r="I43" s="52">
        <v>2.475420223</v>
      </c>
      <c r="J43" s="37">
        <v>241.26984141666668</v>
      </c>
      <c r="K43" s="26">
        <v>1.0213995277777776</v>
      </c>
      <c r="L43" s="52">
        <v>1.274170144</v>
      </c>
      <c r="N43" s="37">
        <f t="shared" si="28"/>
        <v>1.4476647567767111</v>
      </c>
      <c r="O43" s="26">
        <f t="shared" si="29"/>
        <v>1.979057179938906</v>
      </c>
      <c r="P43" s="52">
        <f t="shared" si="30"/>
        <v>1.3046360055299657</v>
      </c>
      <c r="Q43" s="16">
        <v>0</v>
      </c>
      <c r="R43" s="16">
        <v>0</v>
      </c>
      <c r="S43" s="94">
        <f t="shared" si="3"/>
        <v>-1.2261086096183273</v>
      </c>
      <c r="T43" s="95">
        <f t="shared" si="4"/>
        <v>-0.7696693611111112</v>
      </c>
      <c r="U43" s="95">
        <f t="shared" si="5"/>
        <v>-1.9541673292204091</v>
      </c>
      <c r="V43" s="95">
        <f t="shared" si="6"/>
        <v>0.3128855555555554</v>
      </c>
      <c r="W43" s="95">
        <f t="shared" si="20"/>
        <v>-1.0600919796129122</v>
      </c>
      <c r="X43" s="96">
        <f t="shared" si="21"/>
        <v>-0.1522612685185186</v>
      </c>
      <c r="Y43" s="94">
        <f t="shared" si="9"/>
        <v>2.1419416417171515</v>
      </c>
      <c r="Z43" s="95">
        <f t="shared" si="10"/>
        <v>1.2786778706729514</v>
      </c>
      <c r="AA43" s="95">
        <f t="shared" si="11"/>
        <v>2.0156709044107033</v>
      </c>
      <c r="AB43" s="96">
        <f t="shared" si="12"/>
        <v>2.1419416417171515</v>
      </c>
      <c r="AC43" s="107">
        <f t="shared" si="13"/>
        <v>1.3184199063186677</v>
      </c>
      <c r="AE43" s="37">
        <f t="shared" si="22"/>
        <v>242.14547004938947</v>
      </c>
      <c r="AF43" s="26">
        <f t="shared" si="23"/>
        <v>0.5562527037037036</v>
      </c>
      <c r="AG43" s="26">
        <f t="shared" si="24"/>
        <v>1.089381268540018</v>
      </c>
      <c r="AH43" s="26">
        <f t="shared" si="25"/>
        <v>0.6347859520600012</v>
      </c>
      <c r="AI43" s="26">
        <f t="shared" si="26"/>
        <v>0.9915074736935608</v>
      </c>
      <c r="AJ43" s="52">
        <f t="shared" si="27"/>
        <v>1.089381268540018</v>
      </c>
    </row>
    <row r="44" spans="1:36" ht="12.75">
      <c r="A44" s="3">
        <v>39060</v>
      </c>
      <c r="B44" s="14">
        <v>0.20833333333333334</v>
      </c>
      <c r="C44" s="14">
        <v>9.208333333335759</v>
      </c>
      <c r="D44" s="37">
        <v>243.23330927777778</v>
      </c>
      <c r="E44" s="26">
        <v>0.7084836944444444</v>
      </c>
      <c r="F44" s="52">
        <v>6.324021132</v>
      </c>
      <c r="G44" s="37">
        <v>242.0274228888889</v>
      </c>
      <c r="H44" s="26">
        <v>-0.06158291666666667</v>
      </c>
      <c r="I44" s="52">
        <v>2.475269888</v>
      </c>
      <c r="J44" s="37">
        <v>241.33155427777777</v>
      </c>
      <c r="K44" s="26">
        <v>1.0162831388888889</v>
      </c>
      <c r="L44" s="52">
        <v>1.274778728</v>
      </c>
      <c r="N44" s="37">
        <f t="shared" si="28"/>
        <v>1.430713889934932</v>
      </c>
      <c r="O44" s="26">
        <f t="shared" si="29"/>
        <v>1.9263591586656763</v>
      </c>
      <c r="P44" s="52">
        <f t="shared" si="30"/>
        <v>1.2829761487414644</v>
      </c>
      <c r="Q44" s="16">
        <v>0</v>
      </c>
      <c r="R44" s="16">
        <v>0</v>
      </c>
      <c r="S44" s="94">
        <f t="shared" si="3"/>
        <v>-1.2057941985698033</v>
      </c>
      <c r="T44" s="95">
        <f t="shared" si="4"/>
        <v>-0.7700666111111111</v>
      </c>
      <c r="U44" s="95">
        <f t="shared" si="5"/>
        <v>-1.9016096103498277</v>
      </c>
      <c r="V44" s="95">
        <f t="shared" si="6"/>
        <v>0.3077994444444445</v>
      </c>
      <c r="W44" s="95">
        <f t="shared" si="20"/>
        <v>-1.035801269639877</v>
      </c>
      <c r="X44" s="96">
        <f t="shared" si="21"/>
        <v>-0.15408905555555552</v>
      </c>
      <c r="Y44" s="94">
        <f t="shared" si="9"/>
        <v>2.094399873213885</v>
      </c>
      <c r="Z44" s="95">
        <f t="shared" si="10"/>
        <v>1.278007738371521</v>
      </c>
      <c r="AA44" s="95">
        <f t="shared" si="11"/>
        <v>1.9626156722855017</v>
      </c>
      <c r="AB44" s="96">
        <f t="shared" si="12"/>
        <v>2.094399873213885</v>
      </c>
      <c r="AC44" s="107">
        <f t="shared" si="13"/>
        <v>1.2649879555948111</v>
      </c>
      <c r="AE44" s="37">
        <f t="shared" si="22"/>
        <v>242.17891276019677</v>
      </c>
      <c r="AF44" s="26">
        <f t="shared" si="23"/>
        <v>0.5543946388888888</v>
      </c>
      <c r="AG44" s="26">
        <f t="shared" si="24"/>
        <v>1.0655962900315332</v>
      </c>
      <c r="AH44" s="26">
        <f t="shared" si="25"/>
        <v>0.634332349842785</v>
      </c>
      <c r="AI44" s="26">
        <f t="shared" si="26"/>
        <v>0.9650685903912093</v>
      </c>
      <c r="AJ44" s="52">
        <f t="shared" si="27"/>
        <v>1.0655962900315332</v>
      </c>
    </row>
    <row r="45" spans="1:36" ht="12.75">
      <c r="A45" s="3">
        <v>39060</v>
      </c>
      <c r="B45" s="14">
        <v>0.25</v>
      </c>
      <c r="C45" s="14">
        <v>9.25</v>
      </c>
      <c r="D45" s="37">
        <v>243.24245977777775</v>
      </c>
      <c r="E45" s="26">
        <v>0.7084534722222222</v>
      </c>
      <c r="F45" s="52">
        <v>6.323846523</v>
      </c>
      <c r="G45" s="37">
        <v>242.0568912777778</v>
      </c>
      <c r="H45" s="26">
        <v>-0.062010472222222224</v>
      </c>
      <c r="I45" s="52">
        <v>2.475119485</v>
      </c>
      <c r="J45" s="37">
        <v>241.39328419444445</v>
      </c>
      <c r="K45" s="26">
        <v>1.0111656111111111</v>
      </c>
      <c r="L45" s="52">
        <v>1.275386028</v>
      </c>
      <c r="N45" s="37">
        <f t="shared" si="28"/>
        <v>1.4138502295711122</v>
      </c>
      <c r="O45" s="26">
        <f t="shared" si="29"/>
        <v>1.873649435174247</v>
      </c>
      <c r="P45" s="52">
        <f t="shared" si="30"/>
        <v>1.2617768229995265</v>
      </c>
      <c r="Q45" s="16">
        <v>0</v>
      </c>
      <c r="R45" s="16">
        <v>0</v>
      </c>
      <c r="S45" s="94">
        <f t="shared" si="3"/>
        <v>-1.1854778707210838</v>
      </c>
      <c r="T45" s="95">
        <f t="shared" si="4"/>
        <v>-0.7704639444444444</v>
      </c>
      <c r="U45" s="95">
        <f t="shared" si="5"/>
        <v>-1.8490342254534091</v>
      </c>
      <c r="V45" s="95">
        <f t="shared" si="6"/>
        <v>0.3027121388888889</v>
      </c>
      <c r="W45" s="95">
        <f t="shared" si="20"/>
        <v>-1.0115040320581643</v>
      </c>
      <c r="X45" s="96">
        <f t="shared" si="21"/>
        <v>-0.1559172685185185</v>
      </c>
      <c r="Y45" s="94">
        <f t="shared" si="9"/>
        <v>2.0469006829762892</v>
      </c>
      <c r="Z45" s="95">
        <f t="shared" si="10"/>
        <v>1.277395026498407</v>
      </c>
      <c r="AA45" s="95">
        <f t="shared" si="11"/>
        <v>1.909762035634331</v>
      </c>
      <c r="AB45" s="96">
        <f t="shared" si="12"/>
        <v>2.0469006829762892</v>
      </c>
      <c r="AC45" s="107">
        <f t="shared" si="13"/>
        <v>1.2126089725202318</v>
      </c>
      <c r="AE45" s="37">
        <f t="shared" si="22"/>
        <v>242.2123613846838</v>
      </c>
      <c r="AF45" s="26">
        <f t="shared" si="23"/>
        <v>0.5525362037037037</v>
      </c>
      <c r="AG45" s="26">
        <f t="shared" si="24"/>
        <v>1.0418315094472066</v>
      </c>
      <c r="AH45" s="26">
        <f t="shared" si="25"/>
        <v>0.6339073836397289</v>
      </c>
      <c r="AI45" s="26">
        <f t="shared" si="26"/>
        <v>0.938737650735946</v>
      </c>
      <c r="AJ45" s="52">
        <f t="shared" si="27"/>
        <v>1.0418315094472066</v>
      </c>
    </row>
    <row r="46" spans="1:36" ht="12.75">
      <c r="A46" s="3">
        <v>39060</v>
      </c>
      <c r="B46" s="14">
        <v>0.2916666666666667</v>
      </c>
      <c r="C46" s="14">
        <v>9.291666666664241</v>
      </c>
      <c r="D46" s="37">
        <v>243.25160969444445</v>
      </c>
      <c r="E46" s="26">
        <v>0.70842325</v>
      </c>
      <c r="F46" s="52">
        <v>6.323671544</v>
      </c>
      <c r="G46" s="37">
        <v>242.086361</v>
      </c>
      <c r="H46" s="26">
        <v>-0.06243808333333334</v>
      </c>
      <c r="I46" s="52">
        <v>2.474969013</v>
      </c>
      <c r="J46" s="37">
        <v>241.45503102777778</v>
      </c>
      <c r="K46" s="26">
        <v>1.0060469722222223</v>
      </c>
      <c r="L46" s="52">
        <v>1.275992047</v>
      </c>
      <c r="N46" s="37">
        <f t="shared" si="28"/>
        <v>1.3970770019907368</v>
      </c>
      <c r="O46" s="26">
        <f t="shared" si="29"/>
        <v>1.8209287115183497</v>
      </c>
      <c r="P46" s="52">
        <f t="shared" si="30"/>
        <v>1.2410630018008706</v>
      </c>
      <c r="Q46" s="16">
        <v>0</v>
      </c>
      <c r="R46" s="16">
        <v>0</v>
      </c>
      <c r="S46" s="94">
        <f aca="true" t="shared" si="31" ref="S46:S109">(G46-D46)*COS(RADIANS(E46))</f>
        <v>-1.165159626086907</v>
      </c>
      <c r="T46" s="95">
        <f aca="true" t="shared" si="32" ref="T46:T109">H46-E46</f>
        <v>-0.7708613333333333</v>
      </c>
      <c r="U46" s="95">
        <f aca="true" t="shared" si="33" ref="U46:U109">(J46-D46)*COS(RADIANS(E46))</f>
        <v>-1.796441341208353</v>
      </c>
      <c r="V46" s="95">
        <f aca="true" t="shared" si="34" ref="V46:V109">K46-E46</f>
        <v>0.29762372222222233</v>
      </c>
      <c r="W46" s="95">
        <f t="shared" si="20"/>
        <v>-0.9872003224317534</v>
      </c>
      <c r="X46" s="96">
        <f t="shared" si="21"/>
        <v>-0.15774587037037033</v>
      </c>
      <c r="Y46" s="94">
        <f t="shared" si="9"/>
        <v>1.9994481600964438</v>
      </c>
      <c r="Z46" s="95">
        <f t="shared" si="10"/>
        <v>1.2768399816448663</v>
      </c>
      <c r="AA46" s="95">
        <f t="shared" si="11"/>
        <v>1.857129497184871</v>
      </c>
      <c r="AB46" s="96">
        <f t="shared" si="12"/>
        <v>1.9994481600964438</v>
      </c>
      <c r="AC46" s="107">
        <f t="shared" si="13"/>
        <v>1.1612837703766192</v>
      </c>
      <c r="AE46" s="37">
        <f t="shared" si="22"/>
        <v>242.2458158979785</v>
      </c>
      <c r="AF46" s="26">
        <f t="shared" si="23"/>
        <v>0.5506773796296297</v>
      </c>
      <c r="AG46" s="26">
        <f t="shared" si="24"/>
        <v>1.018088856941425</v>
      </c>
      <c r="AH46" s="26">
        <f t="shared" si="25"/>
        <v>0.6335111959654854</v>
      </c>
      <c r="AI46" s="26">
        <f t="shared" si="26"/>
        <v>0.9125251650208448</v>
      </c>
      <c r="AJ46" s="52">
        <f t="shared" si="27"/>
        <v>1.018088856941425</v>
      </c>
    </row>
    <row r="47" spans="1:36" ht="12.75">
      <c r="A47" s="3">
        <v>39060</v>
      </c>
      <c r="B47" s="14">
        <v>0.3333333333333333</v>
      </c>
      <c r="C47" s="14">
        <v>9.333333333335759</v>
      </c>
      <c r="D47" s="37">
        <v>243.260759</v>
      </c>
      <c r="E47" s="26">
        <v>0.7083930833333333</v>
      </c>
      <c r="F47" s="52">
        <v>6.323496195</v>
      </c>
      <c r="G47" s="37">
        <v>242.11583202777777</v>
      </c>
      <c r="H47" s="26">
        <v>-0.06286572222222223</v>
      </c>
      <c r="I47" s="52">
        <v>2.474818473</v>
      </c>
      <c r="J47" s="37">
        <v>241.51679466666667</v>
      </c>
      <c r="K47" s="26">
        <v>1.00092725</v>
      </c>
      <c r="L47" s="52">
        <v>1.276596784</v>
      </c>
      <c r="N47" s="37">
        <f t="shared" si="28"/>
        <v>1.3803976039442267</v>
      </c>
      <c r="O47" s="26">
        <f t="shared" si="29"/>
        <v>1.7681976523976481</v>
      </c>
      <c r="P47" s="52">
        <f t="shared" si="30"/>
        <v>1.220860686462597</v>
      </c>
      <c r="Q47" s="16">
        <v>0</v>
      </c>
      <c r="R47" s="16">
        <v>0</v>
      </c>
      <c r="S47" s="94">
        <f t="shared" si="31"/>
        <v>-1.1448394646534423</v>
      </c>
      <c r="T47" s="95">
        <f t="shared" si="32"/>
        <v>-0.7712588055555555</v>
      </c>
      <c r="U47" s="95">
        <f t="shared" si="33"/>
        <v>-1.7438310409203046</v>
      </c>
      <c r="V47" s="95">
        <f t="shared" si="34"/>
        <v>0.29253416666666665</v>
      </c>
      <c r="W47" s="95">
        <f t="shared" si="20"/>
        <v>-0.9628901685245822</v>
      </c>
      <c r="X47" s="96">
        <f t="shared" si="21"/>
        <v>-0.1595748796296296</v>
      </c>
      <c r="Y47" s="94">
        <f t="shared" si="9"/>
        <v>1.9520467400655233</v>
      </c>
      <c r="Z47" s="95">
        <f t="shared" si="10"/>
        <v>1.2763428561290908</v>
      </c>
      <c r="AA47" s="95">
        <f t="shared" si="11"/>
        <v>1.8047395778018929</v>
      </c>
      <c r="AB47" s="96">
        <f t="shared" si="12"/>
        <v>1.9520467400655233</v>
      </c>
      <c r="AC47" s="107">
        <f t="shared" si="13"/>
        <v>1.1110130736503898</v>
      </c>
      <c r="AE47" s="37">
        <f t="shared" si="22"/>
        <v>242.27927624162498</v>
      </c>
      <c r="AF47" s="26">
        <f t="shared" si="23"/>
        <v>0.5488182037037036</v>
      </c>
      <c r="AG47" s="26">
        <f t="shared" si="24"/>
        <v>0.9943704275551715</v>
      </c>
      <c r="AH47" s="26">
        <f t="shared" si="25"/>
        <v>0.633143930142497</v>
      </c>
      <c r="AI47" s="26">
        <f t="shared" si="26"/>
        <v>0.8864427459762186</v>
      </c>
      <c r="AJ47" s="52">
        <f t="shared" si="27"/>
        <v>0.9943704275551715</v>
      </c>
    </row>
    <row r="48" spans="1:36" ht="12.75">
      <c r="A48" s="3">
        <v>39060</v>
      </c>
      <c r="B48" s="14">
        <v>0.375</v>
      </c>
      <c r="C48" s="14">
        <v>9.375</v>
      </c>
      <c r="D48" s="37">
        <v>243.26990769444447</v>
      </c>
      <c r="E48" s="26">
        <v>0.7083629444444444</v>
      </c>
      <c r="F48" s="52">
        <v>6.323320477</v>
      </c>
      <c r="G48" s="37">
        <v>242.1453043888889</v>
      </c>
      <c r="H48" s="26">
        <v>-0.06329344444444444</v>
      </c>
      <c r="I48" s="52">
        <v>2.474667864</v>
      </c>
      <c r="J48" s="37">
        <v>241.5785750277778</v>
      </c>
      <c r="K48" s="26">
        <v>0.9958064444444444</v>
      </c>
      <c r="L48" s="52">
        <v>1.277200242</v>
      </c>
      <c r="N48" s="37">
        <f t="shared" si="28"/>
        <v>1.363815556599883</v>
      </c>
      <c r="O48" s="26">
        <f t="shared" si="29"/>
        <v>1.7154570040311712</v>
      </c>
      <c r="P48" s="52">
        <f t="shared" si="30"/>
        <v>1.2011970493829776</v>
      </c>
      <c r="Q48" s="16">
        <v>0</v>
      </c>
      <c r="R48" s="16">
        <v>0</v>
      </c>
      <c r="S48" s="94">
        <f t="shared" si="31"/>
        <v>-1.1245173586525061</v>
      </c>
      <c r="T48" s="95">
        <f t="shared" si="32"/>
        <v>-0.7716563888888888</v>
      </c>
      <c r="U48" s="95">
        <f t="shared" si="33"/>
        <v>-1.691203407928021</v>
      </c>
      <c r="V48" s="95">
        <f t="shared" si="34"/>
        <v>0.2874435000000001</v>
      </c>
      <c r="W48" s="95">
        <f t="shared" si="20"/>
        <v>-0.9385735888601756</v>
      </c>
      <c r="X48" s="96">
        <f t="shared" si="21"/>
        <v>-0.16140429629629624</v>
      </c>
      <c r="Y48" s="94">
        <f t="shared" si="9"/>
        <v>1.9047012664129486</v>
      </c>
      <c r="Z48" s="95">
        <f t="shared" si="10"/>
        <v>1.2759039180725502</v>
      </c>
      <c r="AA48" s="95">
        <f t="shared" si="11"/>
        <v>1.752616317155742</v>
      </c>
      <c r="AB48" s="96">
        <f t="shared" si="12"/>
        <v>1.9047012664129486</v>
      </c>
      <c r="AC48" s="107">
        <f t="shared" si="13"/>
        <v>1.0617976012234591</v>
      </c>
      <c r="AE48" s="37">
        <f t="shared" si="22"/>
        <v>242.31274239855796</v>
      </c>
      <c r="AF48" s="26">
        <f t="shared" si="23"/>
        <v>0.5469586481481481</v>
      </c>
      <c r="AG48" s="26">
        <f t="shared" si="24"/>
        <v>0.9706785000773509</v>
      </c>
      <c r="AH48" s="26">
        <f t="shared" si="25"/>
        <v>0.6328057392245883</v>
      </c>
      <c r="AI48" s="26">
        <f t="shared" si="26"/>
        <v>0.8605033832346679</v>
      </c>
      <c r="AJ48" s="52">
        <f t="shared" si="27"/>
        <v>0.9706785000773509</v>
      </c>
    </row>
    <row r="49" spans="1:36" ht="12.75">
      <c r="A49" s="3">
        <v>39060</v>
      </c>
      <c r="B49" s="14">
        <v>0.4166666666666667</v>
      </c>
      <c r="C49" s="14">
        <v>9.416666666664241</v>
      </c>
      <c r="D49" s="37">
        <v>243.27905580555557</v>
      </c>
      <c r="E49" s="26">
        <v>0.7083328333333333</v>
      </c>
      <c r="F49" s="52">
        <v>6.323144388</v>
      </c>
      <c r="G49" s="37">
        <v>242.17477802777776</v>
      </c>
      <c r="H49" s="26">
        <v>-0.06372119444444445</v>
      </c>
      <c r="I49" s="52">
        <v>2.474517187</v>
      </c>
      <c r="J49" s="37">
        <v>241.64037199999999</v>
      </c>
      <c r="K49" s="26">
        <v>0.9906846111111111</v>
      </c>
      <c r="L49" s="52">
        <v>1.277802422</v>
      </c>
      <c r="N49" s="37">
        <f t="shared" si="28"/>
        <v>1.3473345788795439</v>
      </c>
      <c r="O49" s="26">
        <f t="shared" si="29"/>
        <v>1.6627076562477443</v>
      </c>
      <c r="P49" s="52">
        <f t="shared" si="30"/>
        <v>1.1821002715837572</v>
      </c>
      <c r="Q49" s="16">
        <v>0</v>
      </c>
      <c r="R49" s="16">
        <v>0</v>
      </c>
      <c r="S49" s="94">
        <f t="shared" si="31"/>
        <v>-1.1041933914114086</v>
      </c>
      <c r="T49" s="95">
        <f t="shared" si="32"/>
        <v>-0.7720540277777778</v>
      </c>
      <c r="U49" s="95">
        <f t="shared" si="33"/>
        <v>-1.6385585811104209</v>
      </c>
      <c r="V49" s="95">
        <f t="shared" si="34"/>
        <v>0.28235177777777776</v>
      </c>
      <c r="W49" s="95">
        <f t="shared" si="20"/>
        <v>-0.9142506575072765</v>
      </c>
      <c r="X49" s="96">
        <f t="shared" si="21"/>
        <v>-0.16323408333333334</v>
      </c>
      <c r="Y49" s="94">
        <f t="shared" si="9"/>
        <v>1.8574171644670037</v>
      </c>
      <c r="Z49" s="95">
        <f t="shared" si="10"/>
        <v>1.2755233700976434</v>
      </c>
      <c r="AA49" s="95">
        <f t="shared" si="11"/>
        <v>1.7007865566453997</v>
      </c>
      <c r="AB49" s="96">
        <f t="shared" si="12"/>
        <v>1.8574171644670037</v>
      </c>
      <c r="AC49" s="107">
        <f t="shared" si="13"/>
        <v>1.0136381919930653</v>
      </c>
      <c r="AE49" s="37">
        <f t="shared" si="22"/>
        <v>242.34621432248417</v>
      </c>
      <c r="AF49" s="26">
        <f t="shared" si="23"/>
        <v>0.54509875</v>
      </c>
      <c r="AG49" s="26">
        <f t="shared" si="24"/>
        <v>0.9470156273792539</v>
      </c>
      <c r="AH49" s="26">
        <f t="shared" si="25"/>
        <v>0.6324967414113686</v>
      </c>
      <c r="AI49" s="26">
        <f t="shared" si="26"/>
        <v>0.8347215966009278</v>
      </c>
      <c r="AJ49" s="52">
        <f t="shared" si="27"/>
        <v>0.9470156273792539</v>
      </c>
    </row>
    <row r="50" spans="1:36" ht="12.75">
      <c r="A50" s="3">
        <v>39060</v>
      </c>
      <c r="B50" s="14">
        <v>0.4583333333333333</v>
      </c>
      <c r="C50" s="14">
        <v>9.458333333335759</v>
      </c>
      <c r="D50" s="37">
        <v>243.28820330555556</v>
      </c>
      <c r="E50" s="26">
        <v>0.7083027777777777</v>
      </c>
      <c r="F50" s="52">
        <v>6.322967929</v>
      </c>
      <c r="G50" s="37">
        <v>242.204253</v>
      </c>
      <c r="H50" s="26">
        <v>-0.064149</v>
      </c>
      <c r="I50" s="52">
        <v>2.474366442</v>
      </c>
      <c r="J50" s="37">
        <v>241.7021854722222</v>
      </c>
      <c r="K50" s="26">
        <v>0.9855617777777778</v>
      </c>
      <c r="L50" s="52">
        <v>1.278403324</v>
      </c>
      <c r="N50" s="37">
        <f t="shared" si="28"/>
        <v>1.3309584750547316</v>
      </c>
      <c r="O50" s="26">
        <f t="shared" si="29"/>
        <v>1.6099505327342845</v>
      </c>
      <c r="P50" s="52">
        <f t="shared" si="30"/>
        <v>1.1635996749107738</v>
      </c>
      <c r="Q50" s="16">
        <v>0</v>
      </c>
      <c r="R50" s="16">
        <v>0</v>
      </c>
      <c r="S50" s="94">
        <f t="shared" si="31"/>
        <v>-1.0838674795970065</v>
      </c>
      <c r="T50" s="95">
        <f t="shared" si="32"/>
        <v>-0.7724517777777777</v>
      </c>
      <c r="U50" s="95">
        <f t="shared" si="33"/>
        <v>-1.5858966437855924</v>
      </c>
      <c r="V50" s="95">
        <f t="shared" si="34"/>
        <v>0.27725900000000003</v>
      </c>
      <c r="W50" s="95">
        <f t="shared" si="20"/>
        <v>-0.8899213744608664</v>
      </c>
      <c r="X50" s="96">
        <f t="shared" si="21"/>
        <v>-0.16506425925925924</v>
      </c>
      <c r="Y50" s="94">
        <f t="shared" si="9"/>
        <v>1.810200278872065</v>
      </c>
      <c r="Z50" s="95">
        <f t="shared" si="10"/>
        <v>1.2752014575737627</v>
      </c>
      <c r="AA50" s="95">
        <f t="shared" si="11"/>
        <v>1.6492803778537581</v>
      </c>
      <c r="AB50" s="96">
        <f t="shared" si="12"/>
        <v>1.810200278872065</v>
      </c>
      <c r="AC50" s="107">
        <f t="shared" si="13"/>
        <v>0.9665355028280652</v>
      </c>
      <c r="AE50" s="37">
        <f t="shared" si="22"/>
        <v>242.37969198417503</v>
      </c>
      <c r="AF50" s="26">
        <f t="shared" si="23"/>
        <v>0.5432385185185185</v>
      </c>
      <c r="AG50" s="26">
        <f t="shared" si="24"/>
        <v>0.9233845519399838</v>
      </c>
      <c r="AH50" s="26">
        <f t="shared" si="25"/>
        <v>0.6322170788743771</v>
      </c>
      <c r="AI50" s="26">
        <f t="shared" si="26"/>
        <v>0.8091136752151833</v>
      </c>
      <c r="AJ50" s="52">
        <f t="shared" si="27"/>
        <v>0.9233845519399838</v>
      </c>
    </row>
    <row r="51" spans="1:36" ht="12.75">
      <c r="A51" s="3">
        <v>39060</v>
      </c>
      <c r="B51" s="14">
        <v>0.5</v>
      </c>
      <c r="C51" s="14">
        <v>9.5</v>
      </c>
      <c r="D51" s="37">
        <v>243.29735019444445</v>
      </c>
      <c r="E51" s="26">
        <v>0.70827275</v>
      </c>
      <c r="F51" s="52">
        <v>6.322791101</v>
      </c>
      <c r="G51" s="37">
        <v>242.23372930555556</v>
      </c>
      <c r="H51" s="26">
        <v>-0.06457683333333333</v>
      </c>
      <c r="I51" s="52">
        <v>2.474215628</v>
      </c>
      <c r="J51" s="37">
        <v>241.76401533333333</v>
      </c>
      <c r="K51" s="26">
        <v>0.9804379444444444</v>
      </c>
      <c r="L51" s="52">
        <v>1.279002949</v>
      </c>
      <c r="N51" s="37">
        <f t="shared" si="28"/>
        <v>1.3146912217741014</v>
      </c>
      <c r="O51" s="26">
        <f t="shared" si="29"/>
        <v>1.5571867037483518</v>
      </c>
      <c r="P51" s="52">
        <f t="shared" si="30"/>
        <v>1.1457254562964725</v>
      </c>
      <c r="Q51" s="16">
        <v>0</v>
      </c>
      <c r="R51" s="16">
        <v>0</v>
      </c>
      <c r="S51" s="94">
        <f t="shared" si="31"/>
        <v>-1.0635396232164425</v>
      </c>
      <c r="T51" s="95">
        <f t="shared" si="32"/>
        <v>-0.7728495833333333</v>
      </c>
      <c r="U51" s="95">
        <f t="shared" si="33"/>
        <v>-1.5332177070669628</v>
      </c>
      <c r="V51" s="95">
        <f t="shared" si="34"/>
        <v>0.2721651944444444</v>
      </c>
      <c r="W51" s="95">
        <f t="shared" si="20"/>
        <v>-0.8655857767611351</v>
      </c>
      <c r="X51" s="96">
        <f t="shared" si="21"/>
        <v>-0.1668947962962963</v>
      </c>
      <c r="Y51" s="94">
        <f t="shared" si="9"/>
        <v>1.7630571289234618</v>
      </c>
      <c r="Z51" s="95">
        <f t="shared" si="10"/>
        <v>1.274938318915158</v>
      </c>
      <c r="AA51" s="95">
        <f t="shared" si="11"/>
        <v>1.5981314962582334</v>
      </c>
      <c r="AB51" s="96">
        <f t="shared" si="12"/>
        <v>1.7630571289234618</v>
      </c>
      <c r="AC51" s="107">
        <f t="shared" si="13"/>
        <v>0.9204902698035</v>
      </c>
      <c r="AE51" s="37">
        <f t="shared" si="22"/>
        <v>242.41317534804844</v>
      </c>
      <c r="AF51" s="26">
        <f t="shared" si="23"/>
        <v>0.5413779537037037</v>
      </c>
      <c r="AG51" s="26">
        <f t="shared" si="24"/>
        <v>0.8997883262357794</v>
      </c>
      <c r="AH51" s="26">
        <f t="shared" si="25"/>
        <v>0.6319668393986023</v>
      </c>
      <c r="AI51" s="26">
        <f t="shared" si="26"/>
        <v>0.7836979010908336</v>
      </c>
      <c r="AJ51" s="52">
        <f t="shared" si="27"/>
        <v>0.8997883262357794</v>
      </c>
    </row>
    <row r="52" spans="1:36" ht="12.75">
      <c r="A52" s="3">
        <v>39060</v>
      </c>
      <c r="B52" s="14">
        <v>0.5416666666666666</v>
      </c>
      <c r="C52" s="14">
        <v>9.541666666664241</v>
      </c>
      <c r="D52" s="37">
        <v>243.30649647222222</v>
      </c>
      <c r="E52" s="26">
        <v>0.7082427499999999</v>
      </c>
      <c r="F52" s="52">
        <v>6.322613903</v>
      </c>
      <c r="G52" s="37">
        <v>242.2632068888889</v>
      </c>
      <c r="H52" s="26">
        <v>-0.06500475</v>
      </c>
      <c r="I52" s="52">
        <v>2.474064745</v>
      </c>
      <c r="J52" s="37">
        <v>241.8258615</v>
      </c>
      <c r="K52" s="26">
        <v>0.9753131666666667</v>
      </c>
      <c r="L52" s="52">
        <v>1.279601298</v>
      </c>
      <c r="N52" s="37">
        <f t="shared" si="28"/>
        <v>1.2985370789624202</v>
      </c>
      <c r="O52" s="26">
        <f t="shared" si="29"/>
        <v>1.5044173518228499</v>
      </c>
      <c r="P52" s="52">
        <f t="shared" si="30"/>
        <v>1.1285087995743655</v>
      </c>
      <c r="Q52" s="16">
        <v>0</v>
      </c>
      <c r="R52" s="16">
        <v>0</v>
      </c>
      <c r="S52" s="94">
        <f t="shared" si="31"/>
        <v>-1.043209877821335</v>
      </c>
      <c r="T52" s="95">
        <f t="shared" si="32"/>
        <v>-0.7732474999999999</v>
      </c>
      <c r="U52" s="95">
        <f t="shared" si="33"/>
        <v>-1.4805218542821883</v>
      </c>
      <c r="V52" s="95">
        <f t="shared" si="34"/>
        <v>0.26707041666666675</v>
      </c>
      <c r="W52" s="95">
        <f t="shared" si="20"/>
        <v>-0.8412439107011744</v>
      </c>
      <c r="X52" s="96">
        <f t="shared" si="21"/>
        <v>-0.16872569444444438</v>
      </c>
      <c r="Y52" s="94">
        <f t="shared" si="9"/>
        <v>1.7159949618312584</v>
      </c>
      <c r="Z52" s="95">
        <f t="shared" si="10"/>
        <v>1.27473427076694</v>
      </c>
      <c r="AA52" s="95">
        <f t="shared" si="11"/>
        <v>1.5473778331212296</v>
      </c>
      <c r="AB52" s="96">
        <f t="shared" si="12"/>
        <v>1.7159949618312584</v>
      </c>
      <c r="AC52" s="107">
        <f t="shared" si="13"/>
        <v>0.8755032773644982</v>
      </c>
      <c r="AE52" s="37">
        <f t="shared" si="22"/>
        <v>242.44666436781125</v>
      </c>
      <c r="AF52" s="26">
        <f t="shared" si="23"/>
        <v>0.5395170555555556</v>
      </c>
      <c r="AG52" s="26">
        <f t="shared" si="24"/>
        <v>0.8762303394322503</v>
      </c>
      <c r="AH52" s="26">
        <f t="shared" si="25"/>
        <v>0.6317461990108791</v>
      </c>
      <c r="AI52" s="26">
        <f t="shared" si="26"/>
        <v>0.7584948590084444</v>
      </c>
      <c r="AJ52" s="52">
        <f t="shared" si="27"/>
        <v>0.8762303394322503</v>
      </c>
    </row>
    <row r="53" spans="1:36" ht="12.75">
      <c r="A53" s="3">
        <v>39060</v>
      </c>
      <c r="B53" s="14">
        <v>0.5833333333333334</v>
      </c>
      <c r="C53" s="14">
        <v>9.583333333335759</v>
      </c>
      <c r="D53" s="37">
        <v>243.3156421388889</v>
      </c>
      <c r="E53" s="26">
        <v>0.7082128055555555</v>
      </c>
      <c r="F53" s="52">
        <v>6.322436334</v>
      </c>
      <c r="G53" s="37">
        <v>242.29268580555555</v>
      </c>
      <c r="H53" s="26">
        <v>-0.06543269444444444</v>
      </c>
      <c r="I53" s="52">
        <v>2.473913794</v>
      </c>
      <c r="J53" s="37">
        <v>241.88772383333333</v>
      </c>
      <c r="K53" s="26">
        <v>0.9701874444444445</v>
      </c>
      <c r="L53" s="52">
        <v>1.280198374</v>
      </c>
      <c r="N53" s="37">
        <f t="shared" si="28"/>
        <v>1.2825003496526126</v>
      </c>
      <c r="O53" s="26">
        <f t="shared" si="29"/>
        <v>1.4516438586726117</v>
      </c>
      <c r="P53" s="52">
        <f t="shared" si="30"/>
        <v>1.1119815902869712</v>
      </c>
      <c r="Q53" s="16">
        <v>0</v>
      </c>
      <c r="R53" s="16">
        <v>0</v>
      </c>
      <c r="S53" s="94">
        <f t="shared" si="31"/>
        <v>-1.0228781878546553</v>
      </c>
      <c r="T53" s="95">
        <f t="shared" si="32"/>
        <v>-0.7736455</v>
      </c>
      <c r="U53" s="95">
        <f t="shared" si="33"/>
        <v>-1.4278092243016731</v>
      </c>
      <c r="V53" s="95">
        <f t="shared" si="34"/>
        <v>0.26197463888888894</v>
      </c>
      <c r="W53" s="95">
        <f t="shared" si="20"/>
        <v>-0.8168958040521095</v>
      </c>
      <c r="X53" s="96">
        <f t="shared" si="21"/>
        <v>-0.1705569537037037</v>
      </c>
      <c r="Y53" s="94">
        <f t="shared" si="9"/>
        <v>1.669021784321139</v>
      </c>
      <c r="Z53" s="95">
        <f>2*SQRT((S53-W53)^2+(T53-X53)^2)</f>
        <v>1.274589403864255</v>
      </c>
      <c r="AA53" s="95">
        <f>2*SQRT((U53-W53)^2+(V53-X53)^2)</f>
        <v>1.4970621705616698</v>
      </c>
      <c r="AB53" s="96">
        <f>MAX(Y53:AA53)</f>
        <v>1.669021784321139</v>
      </c>
      <c r="AC53" s="107">
        <f t="shared" si="13"/>
        <v>0.8315752062231851</v>
      </c>
      <c r="AE53" s="37">
        <f t="shared" si="22"/>
        <v>242.48015901423437</v>
      </c>
      <c r="AF53" s="26">
        <f t="shared" si="23"/>
        <v>0.5376558518518518</v>
      </c>
      <c r="AG53" s="26">
        <f t="shared" si="24"/>
        <v>0.8527143285058512</v>
      </c>
      <c r="AH53" s="26">
        <f t="shared" si="25"/>
        <v>0.6315552221667665</v>
      </c>
      <c r="AI53" s="26">
        <f t="shared" si="26"/>
        <v>0.7335277923568698</v>
      </c>
      <c r="AJ53" s="52">
        <f t="shared" si="27"/>
        <v>0.8527143285058512</v>
      </c>
    </row>
    <row r="54" spans="1:36" ht="12.75">
      <c r="A54" s="3">
        <v>39060</v>
      </c>
      <c r="B54" s="14">
        <v>0.625</v>
      </c>
      <c r="C54" s="14">
        <v>9.625</v>
      </c>
      <c r="D54" s="37">
        <v>243.32478719444444</v>
      </c>
      <c r="E54" s="26">
        <v>0.7081828888888888</v>
      </c>
      <c r="F54" s="52">
        <v>6.322258396</v>
      </c>
      <c r="G54" s="37">
        <v>242.32216602777777</v>
      </c>
      <c r="H54" s="26">
        <v>-0.06586069444444445</v>
      </c>
      <c r="I54" s="52">
        <v>2.473762775</v>
      </c>
      <c r="J54" s="37">
        <v>241.94960225</v>
      </c>
      <c r="K54" s="26">
        <v>0.9650608333333333</v>
      </c>
      <c r="L54" s="52">
        <v>1.280794176</v>
      </c>
      <c r="N54" s="37">
        <f t="shared" si="28"/>
        <v>1.2665856094199965</v>
      </c>
      <c r="O54" s="26">
        <f t="shared" si="29"/>
        <v>1.3988677603680113</v>
      </c>
      <c r="P54" s="52">
        <f t="shared" si="30"/>
        <v>1.0961764372325635</v>
      </c>
      <c r="Q54" s="16">
        <v>0</v>
      </c>
      <c r="R54" s="16">
        <v>0</v>
      </c>
      <c r="S54" s="94">
        <f t="shared" si="31"/>
        <v>-1.0025445810986746</v>
      </c>
      <c r="T54" s="95">
        <f t="shared" si="32"/>
        <v>-0.7740435833333332</v>
      </c>
      <c r="U54" s="95">
        <f t="shared" si="33"/>
        <v>-1.3750799004621561</v>
      </c>
      <c r="V54" s="95">
        <f t="shared" si="34"/>
        <v>0.25687794444444445</v>
      </c>
      <c r="W54" s="95">
        <f t="shared" si="20"/>
        <v>-0.7925414938536103</v>
      </c>
      <c r="X54" s="96">
        <f t="shared" si="21"/>
        <v>-0.17238854629629627</v>
      </c>
      <c r="Y54" s="94">
        <f t="shared" si="9"/>
        <v>1.6221465166548457</v>
      </c>
      <c r="Z54" s="95">
        <f aca="true" t="shared" si="35" ref="Z54:Z112">2*SQRT((S54-W54)^2+(T54-X54)^2)</f>
        <v>1.2745039509464007</v>
      </c>
      <c r="AA54" s="95">
        <f aca="true" t="shared" si="36" ref="AA54:AA112">2*SQRT((U54-W54)^2+(V54-X54)^2)</f>
        <v>1.4472328288798508</v>
      </c>
      <c r="AB54" s="96">
        <f aca="true" t="shared" si="37" ref="AB54:AB112">MAX(Y54:AA54)</f>
        <v>1.6221465166548457</v>
      </c>
      <c r="AC54" s="107">
        <f t="shared" si="13"/>
        <v>0.7887068136915591</v>
      </c>
      <c r="AE54" s="37">
        <f t="shared" si="22"/>
        <v>242.5136592517361</v>
      </c>
      <c r="AF54" s="26">
        <f t="shared" si="23"/>
        <v>0.5357943425925925</v>
      </c>
      <c r="AG54" s="26">
        <f t="shared" si="24"/>
        <v>0.8292444454661198</v>
      </c>
      <c r="AH54" s="26">
        <f t="shared" si="25"/>
        <v>0.6313940436953728</v>
      </c>
      <c r="AI54" s="26">
        <f t="shared" si="26"/>
        <v>0.708822983036239</v>
      </c>
      <c r="AJ54" s="52">
        <f t="shared" si="27"/>
        <v>0.8292444454661198</v>
      </c>
    </row>
    <row r="55" spans="1:36" ht="12.75">
      <c r="A55" s="3">
        <v>39060</v>
      </c>
      <c r="B55" s="14">
        <v>0.6666666666666666</v>
      </c>
      <c r="C55" s="14">
        <v>9.666666666664241</v>
      </c>
      <c r="D55" s="37">
        <v>243.33393163888888</v>
      </c>
      <c r="E55" s="26">
        <v>0.7081529999999999</v>
      </c>
      <c r="F55" s="52">
        <v>6.322080089</v>
      </c>
      <c r="G55" s="37">
        <v>242.35164758333332</v>
      </c>
      <c r="H55" s="26">
        <v>-0.06628872222222222</v>
      </c>
      <c r="I55" s="52">
        <v>2.473611687</v>
      </c>
      <c r="J55" s="37">
        <v>242.01149666666666</v>
      </c>
      <c r="K55" s="26">
        <v>0.9599333333333333</v>
      </c>
      <c r="L55" s="52">
        <v>1.281388705</v>
      </c>
      <c r="N55" s="37">
        <f t="shared" si="28"/>
        <v>1.2507975692718118</v>
      </c>
      <c r="O55" s="26">
        <f t="shared" si="29"/>
        <v>1.34609080456422</v>
      </c>
      <c r="P55" s="52">
        <f t="shared" si="30"/>
        <v>1.0811263564192357</v>
      </c>
      <c r="Q55" s="16">
        <v>0</v>
      </c>
      <c r="R55" s="16">
        <v>0</v>
      </c>
      <c r="S55" s="94">
        <f t="shared" si="31"/>
        <v>-0.9822090297781586</v>
      </c>
      <c r="T55" s="95">
        <f t="shared" si="32"/>
        <v>-0.7744417222222222</v>
      </c>
      <c r="U55" s="95">
        <f t="shared" si="33"/>
        <v>-1.3223339660913593</v>
      </c>
      <c r="V55" s="95">
        <f t="shared" si="34"/>
        <v>0.2517803333333334</v>
      </c>
      <c r="W55" s="95">
        <f t="shared" si="20"/>
        <v>-0.7681809986231727</v>
      </c>
      <c r="X55" s="96">
        <f t="shared" si="21"/>
        <v>-0.17422046296296292</v>
      </c>
      <c r="Y55" s="94">
        <f t="shared" si="9"/>
        <v>1.5753790862655552</v>
      </c>
      <c r="Z55" s="95">
        <f t="shared" si="35"/>
        <v>1.274478023642386</v>
      </c>
      <c r="AA55" s="95">
        <f t="shared" si="36"/>
        <v>1.3979444764351345</v>
      </c>
      <c r="AB55" s="96">
        <f t="shared" si="37"/>
        <v>1.5753790862655552</v>
      </c>
      <c r="AC55" s="107">
        <f t="shared" si="13"/>
        <v>0.7468987784228251</v>
      </c>
      <c r="AE55" s="37">
        <f t="shared" si="22"/>
        <v>242.54716506179903</v>
      </c>
      <c r="AF55" s="26">
        <f t="shared" si="23"/>
        <v>0.533932537037037</v>
      </c>
      <c r="AG55" s="26">
        <f t="shared" si="24"/>
        <v>0.8058253015019493</v>
      </c>
      <c r="AH55" s="26">
        <f t="shared" si="25"/>
        <v>0.6312627380515685</v>
      </c>
      <c r="AI55" s="26">
        <f t="shared" si="26"/>
        <v>0.6844101898633405</v>
      </c>
      <c r="AJ55" s="52">
        <f t="shared" si="27"/>
        <v>0.8058253015019493</v>
      </c>
    </row>
    <row r="56" spans="1:36" ht="12.75">
      <c r="A56" s="3">
        <v>39060</v>
      </c>
      <c r="B56" s="14">
        <v>0.7083333333333334</v>
      </c>
      <c r="C56" s="14">
        <v>9.708333333335759</v>
      </c>
      <c r="D56" s="37">
        <v>243.34307547222224</v>
      </c>
      <c r="E56" s="26">
        <v>0.7081231388888889</v>
      </c>
      <c r="F56" s="52">
        <v>6.321901411</v>
      </c>
      <c r="G56" s="37">
        <v>242.38113044444447</v>
      </c>
      <c r="H56" s="26">
        <v>-0.06671683333333334</v>
      </c>
      <c r="I56" s="52">
        <v>2.473460531</v>
      </c>
      <c r="J56" s="37">
        <v>242.07340697222222</v>
      </c>
      <c r="K56" s="26">
        <v>0.9548049999999999</v>
      </c>
      <c r="L56" s="52">
        <v>1.281981964</v>
      </c>
      <c r="N56" s="37">
        <f t="shared" si="28"/>
        <v>1.2351412403854924</v>
      </c>
      <c r="O56" s="26">
        <f t="shared" si="29"/>
        <v>1.2933150490924168</v>
      </c>
      <c r="P56" s="52">
        <f t="shared" si="30"/>
        <v>1.0668647819375463</v>
      </c>
      <c r="Q56" s="16">
        <v>0</v>
      </c>
      <c r="R56" s="16">
        <v>0</v>
      </c>
      <c r="S56" s="94">
        <f t="shared" si="31"/>
        <v>-0.9618715616690612</v>
      </c>
      <c r="T56" s="95">
        <f t="shared" si="32"/>
        <v>-0.7748399722222222</v>
      </c>
      <c r="U56" s="95">
        <f t="shared" si="33"/>
        <v>-1.26957153229256</v>
      </c>
      <c r="V56" s="95">
        <f t="shared" si="34"/>
        <v>0.246681861111111</v>
      </c>
      <c r="W56" s="95">
        <f t="shared" si="20"/>
        <v>-0.7438143646538737</v>
      </c>
      <c r="X56" s="96">
        <f t="shared" si="21"/>
        <v>-0.17605270370370374</v>
      </c>
      <c r="Y56" s="94">
        <f t="shared" si="9"/>
        <v>1.5287306676413996</v>
      </c>
      <c r="Z56" s="95">
        <f t="shared" si="35"/>
        <v>1.2745118816393806</v>
      </c>
      <c r="AA56" s="95">
        <f t="shared" si="36"/>
        <v>1.3492592213694512</v>
      </c>
      <c r="AB56" s="96">
        <f t="shared" si="37"/>
        <v>1.5287306676413996</v>
      </c>
      <c r="AC56" s="107">
        <f t="shared" si="13"/>
        <v>0.7061518594139435</v>
      </c>
      <c r="AE56" s="37">
        <f t="shared" si="22"/>
        <v>242.58067639813</v>
      </c>
      <c r="AF56" s="26">
        <f t="shared" si="23"/>
        <v>0.5320704351851852</v>
      </c>
      <c r="AG56" s="26">
        <f t="shared" si="24"/>
        <v>0.7824620774568395</v>
      </c>
      <c r="AH56" s="26">
        <f t="shared" si="25"/>
        <v>0.6311614536488596</v>
      </c>
      <c r="AI56" s="26">
        <f t="shared" si="26"/>
        <v>0.6603232411099833</v>
      </c>
      <c r="AJ56" s="52">
        <f t="shared" si="27"/>
        <v>0.7824620774568395</v>
      </c>
    </row>
    <row r="57" spans="1:36" ht="12.75">
      <c r="A57" s="3">
        <v>39060</v>
      </c>
      <c r="B57" s="14">
        <v>0.75</v>
      </c>
      <c r="C57" s="14">
        <v>9.75</v>
      </c>
      <c r="D57" s="37">
        <v>243.35221869444445</v>
      </c>
      <c r="E57" s="26">
        <v>0.7080933333333332</v>
      </c>
      <c r="F57" s="52">
        <v>6.321722364</v>
      </c>
      <c r="G57" s="37">
        <v>242.41061461111113</v>
      </c>
      <c r="H57" s="26">
        <v>-0.06714497222222222</v>
      </c>
      <c r="I57" s="52">
        <v>2.473309307</v>
      </c>
      <c r="J57" s="37">
        <v>242.13533302777776</v>
      </c>
      <c r="K57" s="26">
        <v>0.9496758333333334</v>
      </c>
      <c r="L57" s="52">
        <v>1.282573952</v>
      </c>
      <c r="N57" s="37">
        <f t="shared" si="28"/>
        <v>1.2196217734554382</v>
      </c>
      <c r="O57" s="26">
        <f t="shared" si="29"/>
        <v>1.2405428938184313</v>
      </c>
      <c r="P57" s="52">
        <f t="shared" si="30"/>
        <v>1.053425078807557</v>
      </c>
      <c r="Q57" s="16">
        <v>0</v>
      </c>
      <c r="R57" s="16">
        <v>0</v>
      </c>
      <c r="S57" s="94">
        <f t="shared" si="31"/>
        <v>-0.9415321767661153</v>
      </c>
      <c r="T57" s="95">
        <f t="shared" si="32"/>
        <v>-0.7752383055555555</v>
      </c>
      <c r="U57" s="95">
        <f t="shared" si="33"/>
        <v>-1.216792737937385</v>
      </c>
      <c r="V57" s="95">
        <f t="shared" si="34"/>
        <v>0.24158250000000014</v>
      </c>
      <c r="W57" s="95">
        <f>AVERAGE(Q57,S57,U57)</f>
        <v>-0.7194416382345001</v>
      </c>
      <c r="X57" s="96">
        <f>AVERAGE(R57,T57,V57)</f>
        <v>-0.17788526851851846</v>
      </c>
      <c r="Y57" s="94">
        <f t="shared" si="9"/>
        <v>1.4822138031761096</v>
      </c>
      <c r="Z57" s="95">
        <f t="shared" si="35"/>
        <v>1.2746055988620708</v>
      </c>
      <c r="AA57" s="95">
        <f t="shared" si="36"/>
        <v>1.3012475939675348</v>
      </c>
      <c r="AB57" s="96">
        <f t="shared" si="37"/>
        <v>1.4822138031761096</v>
      </c>
      <c r="AC57" s="107">
        <f t="shared" si="13"/>
        <v>0.6664667615876313</v>
      </c>
      <c r="AE57" s="37">
        <f t="shared" si="22"/>
        <v>242.61419321298223</v>
      </c>
      <c r="AF57" s="26">
        <f t="shared" si="23"/>
        <v>0.5302080648148148</v>
      </c>
      <c r="AG57" s="26">
        <f t="shared" si="24"/>
        <v>0.7591605759280717</v>
      </c>
      <c r="AH57" s="26">
        <f t="shared" si="25"/>
        <v>0.6310902455252845</v>
      </c>
      <c r="AI57" s="26">
        <f t="shared" si="26"/>
        <v>0.6366005700594076</v>
      </c>
      <c r="AJ57" s="52">
        <f t="shared" si="27"/>
        <v>0.7591605759280717</v>
      </c>
    </row>
    <row r="58" spans="1:36" ht="12.75">
      <c r="A58" s="3">
        <v>39060</v>
      </c>
      <c r="B58" s="14">
        <v>0.7916666666666666</v>
      </c>
      <c r="C58" s="14">
        <v>9.791666666664241</v>
      </c>
      <c r="D58" s="37">
        <v>243.36136127777777</v>
      </c>
      <c r="E58" s="26">
        <v>0.7080635555555556</v>
      </c>
      <c r="F58" s="52">
        <v>6.321542947</v>
      </c>
      <c r="G58" s="37">
        <v>242.44010008333333</v>
      </c>
      <c r="H58" s="26">
        <v>-0.06757316666666667</v>
      </c>
      <c r="I58" s="52">
        <v>2.473158014</v>
      </c>
      <c r="J58" s="37">
        <v>242.19727477777778</v>
      </c>
      <c r="K58" s="26">
        <v>0.9445458611111112</v>
      </c>
      <c r="L58" s="52">
        <v>1.283164671</v>
      </c>
      <c r="N58" s="37">
        <f t="shared" si="28"/>
        <v>1.2042445358019145</v>
      </c>
      <c r="O58" s="26">
        <f t="shared" si="29"/>
        <v>1.1877770492868163</v>
      </c>
      <c r="P58" s="52">
        <f t="shared" si="30"/>
        <v>1.0408405129477916</v>
      </c>
      <c r="Q58" s="16">
        <v>0</v>
      </c>
      <c r="R58" s="16">
        <v>0</v>
      </c>
      <c r="S58" s="94">
        <f t="shared" si="31"/>
        <v>-0.9211908472999152</v>
      </c>
      <c r="T58" s="95">
        <f t="shared" si="32"/>
        <v>-0.7756367222222222</v>
      </c>
      <c r="U58" s="95">
        <f t="shared" si="33"/>
        <v>-1.1639976108101018</v>
      </c>
      <c r="V58" s="95">
        <f t="shared" si="34"/>
        <v>0.2364823055555556</v>
      </c>
      <c r="W58" s="95">
        <f aca="true" t="shared" si="38" ref="W58:W84">AVERAGE(Q58,S58,U58)</f>
        <v>-0.6950628193700057</v>
      </c>
      <c r="X58" s="96">
        <f aca="true" t="shared" si="39" ref="X58:X84">AVERAGE(R58,T58,V58)</f>
        <v>-0.17971813888888888</v>
      </c>
      <c r="Y58" s="94">
        <f t="shared" si="9"/>
        <v>1.435842515481788</v>
      </c>
      <c r="Z58" s="95">
        <f t="shared" si="35"/>
        <v>1.274759338820433</v>
      </c>
      <c r="AA58" s="95">
        <f t="shared" si="36"/>
        <v>1.2539898701005834</v>
      </c>
      <c r="AB58" s="96">
        <f t="shared" si="37"/>
        <v>1.435842515481788</v>
      </c>
      <c r="AC58" s="107">
        <f t="shared" si="13"/>
        <v>0.6278441528509499</v>
      </c>
      <c r="AE58" s="37">
        <f t="shared" si="22"/>
        <v>242.64771548003324</v>
      </c>
      <c r="AF58" s="26">
        <f t="shared" si="23"/>
        <v>0.5283454166666667</v>
      </c>
      <c r="AG58" s="26">
        <f t="shared" si="24"/>
        <v>0.7359272614084337</v>
      </c>
      <c r="AH58" s="26">
        <f t="shared" si="25"/>
        <v>0.6310492143318672</v>
      </c>
      <c r="AI58" s="26">
        <f t="shared" si="26"/>
        <v>0.6132859334797659</v>
      </c>
      <c r="AJ58" s="52">
        <f t="shared" si="27"/>
        <v>0.7359272614084337</v>
      </c>
    </row>
    <row r="59" spans="1:36" ht="12.75">
      <c r="A59" s="3">
        <v>39060</v>
      </c>
      <c r="B59" s="14">
        <v>0.8333333333333334</v>
      </c>
      <c r="C59" s="14">
        <v>9.833333333335759</v>
      </c>
      <c r="D59" s="37">
        <v>243.37050325</v>
      </c>
      <c r="E59" s="26">
        <v>0.7080338055555555</v>
      </c>
      <c r="F59" s="52">
        <v>6.32136316</v>
      </c>
      <c r="G59" s="37">
        <v>242.4695868888889</v>
      </c>
      <c r="H59" s="26">
        <v>-0.06800138888888889</v>
      </c>
      <c r="I59" s="52">
        <v>2.473006652</v>
      </c>
      <c r="J59" s="37">
        <v>242.25923211111112</v>
      </c>
      <c r="K59" s="26">
        <v>0.939415138888889</v>
      </c>
      <c r="L59" s="52">
        <v>1.283754122</v>
      </c>
      <c r="N59" s="37">
        <f t="shared" si="28"/>
        <v>1.1890151274413103</v>
      </c>
      <c r="O59" s="26">
        <f t="shared" si="29"/>
        <v>1.1350208333029632</v>
      </c>
      <c r="P59" s="52">
        <f t="shared" si="30"/>
        <v>1.0291438823819044</v>
      </c>
      <c r="Q59" s="16">
        <v>0</v>
      </c>
      <c r="R59" s="16">
        <v>0</v>
      </c>
      <c r="S59" s="94">
        <f t="shared" si="31"/>
        <v>-0.9008475732707775</v>
      </c>
      <c r="T59" s="95">
        <f t="shared" si="32"/>
        <v>-0.7760351944444444</v>
      </c>
      <c r="U59" s="95">
        <f t="shared" si="33"/>
        <v>-1.1111862897897191</v>
      </c>
      <c r="V59" s="95">
        <f t="shared" si="34"/>
        <v>0.23138133333333344</v>
      </c>
      <c r="W59" s="95">
        <f t="shared" si="38"/>
        <v>-0.6706779543534989</v>
      </c>
      <c r="X59" s="96">
        <f t="shared" si="39"/>
        <v>-0.18155128703703696</v>
      </c>
      <c r="Y59" s="94">
        <f t="shared" si="9"/>
        <v>1.389632740375094</v>
      </c>
      <c r="Z59" s="95">
        <f t="shared" si="35"/>
        <v>1.2749732069951967</v>
      </c>
      <c r="AA59" s="95">
        <f t="shared" si="36"/>
        <v>1.2075776456273608</v>
      </c>
      <c r="AB59" s="96">
        <f t="shared" si="37"/>
        <v>1.389632740375094</v>
      </c>
      <c r="AC59" s="107">
        <f t="shared" si="13"/>
        <v>0.5902847653064878</v>
      </c>
      <c r="AE59" s="37">
        <f t="shared" si="22"/>
        <v>242.68124318076542</v>
      </c>
      <c r="AF59" s="26">
        <f t="shared" si="23"/>
        <v>0.5264825185185186</v>
      </c>
      <c r="AG59" s="26">
        <f t="shared" si="24"/>
        <v>0.7127694668447011</v>
      </c>
      <c r="AH59" s="26">
        <f t="shared" si="25"/>
        <v>0.6310384315216456</v>
      </c>
      <c r="AI59" s="26">
        <f t="shared" si="26"/>
        <v>0.5904292437512809</v>
      </c>
      <c r="AJ59" s="52">
        <f t="shared" si="27"/>
        <v>0.7127694668447011</v>
      </c>
    </row>
    <row r="60" spans="1:36" ht="12.75">
      <c r="A60" s="3">
        <v>39060</v>
      </c>
      <c r="B60" s="14">
        <v>0.875</v>
      </c>
      <c r="C60" s="14">
        <v>9.875</v>
      </c>
      <c r="D60" s="37">
        <v>243.37964461111113</v>
      </c>
      <c r="E60" s="26">
        <v>0.7080041111111111</v>
      </c>
      <c r="F60" s="52">
        <v>6.321183003</v>
      </c>
      <c r="G60" s="37">
        <v>242.49907499999998</v>
      </c>
      <c r="H60" s="26">
        <v>-0.06842966666666667</v>
      </c>
      <c r="I60" s="52">
        <v>2.472855223</v>
      </c>
      <c r="J60" s="37">
        <v>242.32120494444445</v>
      </c>
      <c r="K60" s="26">
        <v>0.9342836666666667</v>
      </c>
      <c r="L60" s="52">
        <v>1.284342307</v>
      </c>
      <c r="N60" s="37">
        <f t="shared" si="28"/>
        <v>1.1739394604379987</v>
      </c>
      <c r="O60" s="26">
        <f t="shared" si="29"/>
        <v>1.0822781112022815</v>
      </c>
      <c r="P60" s="52">
        <f t="shared" si="30"/>
        <v>1.0183671932949643</v>
      </c>
      <c r="Q60" s="16">
        <v>0</v>
      </c>
      <c r="R60" s="16">
        <v>0</v>
      </c>
      <c r="S60" s="94">
        <f t="shared" si="31"/>
        <v>-0.8805023824494672</v>
      </c>
      <c r="T60" s="95">
        <f t="shared" si="32"/>
        <v>-0.7764337777777777</v>
      </c>
      <c r="U60" s="95">
        <f t="shared" si="33"/>
        <v>-1.05835885819752</v>
      </c>
      <c r="V60" s="95">
        <f t="shared" si="34"/>
        <v>0.22627955555555568</v>
      </c>
      <c r="W60" s="95">
        <f t="shared" si="38"/>
        <v>-0.6462870802156625</v>
      </c>
      <c r="X60" s="96">
        <f t="shared" si="39"/>
        <v>-0.18338474074074065</v>
      </c>
      <c r="Y60" s="94">
        <f t="shared" si="9"/>
        <v>1.3436025501467834</v>
      </c>
      <c r="Z60" s="95">
        <f t="shared" si="35"/>
        <v>1.2752473769916635</v>
      </c>
      <c r="AA60" s="95">
        <f t="shared" si="36"/>
        <v>1.1621152883755879</v>
      </c>
      <c r="AB60" s="96">
        <f t="shared" si="37"/>
        <v>1.3436025501467834</v>
      </c>
      <c r="AC60" s="107">
        <f t="shared" si="13"/>
        <v>0.5537892931416454</v>
      </c>
      <c r="AE60" s="37">
        <f t="shared" si="22"/>
        <v>242.71477627669023</v>
      </c>
      <c r="AF60" s="26">
        <f t="shared" si="23"/>
        <v>0.5246193703703704</v>
      </c>
      <c r="AG60" s="26">
        <f t="shared" si="24"/>
        <v>0.6896954873363844</v>
      </c>
      <c r="AH60" s="26">
        <f t="shared" si="25"/>
        <v>0.6310580013725858</v>
      </c>
      <c r="AI60" s="26">
        <f t="shared" si="26"/>
        <v>0.5680873429549906</v>
      </c>
      <c r="AJ60" s="52">
        <f t="shared" si="27"/>
        <v>0.6896954873363844</v>
      </c>
    </row>
    <row r="61" spans="1:36" ht="12.75">
      <c r="A61" s="3">
        <v>39060</v>
      </c>
      <c r="B61" s="14">
        <v>0.9166666666666666</v>
      </c>
      <c r="C61" s="14">
        <v>9.916666666664241</v>
      </c>
      <c r="D61" s="37">
        <v>243.38878533333332</v>
      </c>
      <c r="E61" s="26">
        <v>0.7079744444444444</v>
      </c>
      <c r="F61" s="52">
        <v>6.321002477</v>
      </c>
      <c r="G61" s="37">
        <v>242.52856444444447</v>
      </c>
      <c r="H61" s="26">
        <v>-0.06885802777777777</v>
      </c>
      <c r="I61" s="52">
        <v>2.472703725</v>
      </c>
      <c r="J61" s="37">
        <v>242.38319316666667</v>
      </c>
      <c r="K61" s="26">
        <v>0.9291514444444444</v>
      </c>
      <c r="L61" s="52">
        <v>1.284929225</v>
      </c>
      <c r="N61" s="37">
        <f t="shared" si="28"/>
        <v>1.1590235938803668</v>
      </c>
      <c r="O61" s="26">
        <f t="shared" si="29"/>
        <v>1.029553536099674</v>
      </c>
      <c r="P61" s="52">
        <f t="shared" si="30"/>
        <v>1.0085413648063584</v>
      </c>
      <c r="Q61" s="16">
        <v>0</v>
      </c>
      <c r="R61" s="16">
        <v>0</v>
      </c>
      <c r="S61" s="94">
        <f t="shared" si="31"/>
        <v>-0.8601552192903744</v>
      </c>
      <c r="T61" s="95">
        <f t="shared" si="32"/>
        <v>-0.7768324722222222</v>
      </c>
      <c r="U61" s="95">
        <f t="shared" si="33"/>
        <v>-1.0055153993680765</v>
      </c>
      <c r="V61" s="95">
        <f t="shared" si="34"/>
        <v>0.22117700000000007</v>
      </c>
      <c r="W61" s="95">
        <f t="shared" si="38"/>
        <v>-0.6218902062194837</v>
      </c>
      <c r="X61" s="96">
        <f t="shared" si="39"/>
        <v>-0.1852184907407407</v>
      </c>
      <c r="Y61" s="94">
        <f t="shared" si="9"/>
        <v>1.2977724267435948</v>
      </c>
      <c r="Z61" s="95">
        <f t="shared" si="35"/>
        <v>1.275581937059384</v>
      </c>
      <c r="AA61" s="95">
        <f t="shared" si="36"/>
        <v>1.117721939862867</v>
      </c>
      <c r="AB61" s="96">
        <f t="shared" si="37"/>
        <v>1.2977724267435948</v>
      </c>
      <c r="AC61" s="107">
        <f t="shared" si="13"/>
        <v>0.5183583972759954</v>
      </c>
      <c r="AE61" s="37">
        <f t="shared" si="22"/>
        <v>242.7483147322269</v>
      </c>
      <c r="AF61" s="26">
        <f t="shared" si="23"/>
        <v>0.5227559537037036</v>
      </c>
      <c r="AG61" s="26">
        <f t="shared" si="24"/>
        <v>0.6667146917489447</v>
      </c>
      <c r="AH61" s="26">
        <f t="shared" si="25"/>
        <v>0.6311079876414434</v>
      </c>
      <c r="AI61" s="26">
        <f t="shared" si="26"/>
        <v>0.5463250429291713</v>
      </c>
      <c r="AJ61" s="52">
        <f t="shared" si="27"/>
        <v>0.6667146917489447</v>
      </c>
    </row>
    <row r="62" spans="1:36" ht="12.75">
      <c r="A62" s="3">
        <v>39060</v>
      </c>
      <c r="B62" s="14">
        <v>0.9583333333333334</v>
      </c>
      <c r="C62" s="14">
        <v>9.958333333335759</v>
      </c>
      <c r="D62" s="37">
        <v>243.39792544444444</v>
      </c>
      <c r="E62" s="26">
        <v>0.7079448055555555</v>
      </c>
      <c r="F62" s="52">
        <v>6.320821581</v>
      </c>
      <c r="G62" s="37">
        <v>242.55805519444445</v>
      </c>
      <c r="H62" s="26">
        <v>-0.06928638888888888</v>
      </c>
      <c r="I62" s="52">
        <v>2.472552159</v>
      </c>
      <c r="J62" s="37">
        <v>242.44519666666667</v>
      </c>
      <c r="K62" s="26">
        <v>0.9240185555555556</v>
      </c>
      <c r="L62" s="52">
        <v>1.285514879</v>
      </c>
      <c r="N62" s="37">
        <f t="shared" si="28"/>
        <v>1.1442738663885372</v>
      </c>
      <c r="O62" s="26">
        <f t="shared" si="29"/>
        <v>0.9768528134755675</v>
      </c>
      <c r="P62" s="52">
        <f t="shared" si="30"/>
        <v>0.9996958244005859</v>
      </c>
      <c r="Q62" s="16">
        <v>0</v>
      </c>
      <c r="R62" s="16">
        <v>0</v>
      </c>
      <c r="S62" s="94">
        <f t="shared" si="31"/>
        <v>-0.8398061393454052</v>
      </c>
      <c r="T62" s="95">
        <f t="shared" si="32"/>
        <v>-0.7772311944444443</v>
      </c>
      <c r="U62" s="95">
        <f t="shared" si="33"/>
        <v>-0.9526560521804652</v>
      </c>
      <c r="V62" s="95">
        <f t="shared" si="34"/>
        <v>0.21607375000000006</v>
      </c>
      <c r="W62" s="95">
        <f t="shared" si="38"/>
        <v>-0.5974873971752901</v>
      </c>
      <c r="X62" s="96">
        <f t="shared" si="39"/>
        <v>-0.18705248148148143</v>
      </c>
      <c r="Y62" s="94">
        <f t="shared" si="9"/>
        <v>1.252165836639353</v>
      </c>
      <c r="Z62" s="95">
        <f t="shared" si="35"/>
        <v>1.2759769371607403</v>
      </c>
      <c r="AA62" s="95">
        <f t="shared" si="36"/>
        <v>1.0745334466765493</v>
      </c>
      <c r="AB62" s="96">
        <f t="shared" si="37"/>
        <v>1.2759769371607403</v>
      </c>
      <c r="AC62" s="107">
        <f t="shared" si="13"/>
        <v>0.48399283005315086</v>
      </c>
      <c r="AE62" s="37">
        <f t="shared" si="22"/>
        <v>242.7818585103409</v>
      </c>
      <c r="AF62" s="26">
        <f t="shared" si="23"/>
        <v>0.520892324074074</v>
      </c>
      <c r="AG62" s="26">
        <f t="shared" si="24"/>
        <v>0.6438377886736061</v>
      </c>
      <c r="AH62" s="26">
        <f t="shared" si="25"/>
        <v>0.6311884325943119</v>
      </c>
      <c r="AI62" s="26">
        <f t="shared" si="26"/>
        <v>0.5252161036131575</v>
      </c>
      <c r="AJ62" s="52">
        <f t="shared" si="27"/>
        <v>0.6438377886736061</v>
      </c>
    </row>
    <row r="63" spans="1:36" ht="12.75">
      <c r="A63" s="3">
        <v>39061</v>
      </c>
      <c r="B63" s="14">
        <v>0</v>
      </c>
      <c r="C63" s="14">
        <v>10</v>
      </c>
      <c r="D63" s="37">
        <v>243.40706491666668</v>
      </c>
      <c r="E63" s="26">
        <v>0.7079151944444444</v>
      </c>
      <c r="F63" s="52">
        <v>6.320640316</v>
      </c>
      <c r="G63" s="37">
        <v>242.58754725</v>
      </c>
      <c r="H63" s="26">
        <v>-0.06971483333333334</v>
      </c>
      <c r="I63" s="52">
        <v>2.472400524</v>
      </c>
      <c r="J63" s="37">
        <v>242.50721536111112</v>
      </c>
      <c r="K63" s="26">
        <v>0.918885</v>
      </c>
      <c r="L63" s="52">
        <v>1.286099269</v>
      </c>
      <c r="N63" s="37">
        <f t="shared" si="28"/>
        <v>1.1296969263203605</v>
      </c>
      <c r="O63" s="26">
        <f t="shared" si="29"/>
        <v>0.9241828156859009</v>
      </c>
      <c r="P63" s="52">
        <f t="shared" si="30"/>
        <v>0.9918582727815731</v>
      </c>
      <c r="Q63" s="16">
        <v>0</v>
      </c>
      <c r="R63" s="16">
        <v>0</v>
      </c>
      <c r="S63" s="94">
        <f t="shared" si="31"/>
        <v>-0.8194551148391244</v>
      </c>
      <c r="T63" s="95">
        <f t="shared" si="32"/>
        <v>-0.7776300277777777</v>
      </c>
      <c r="U63" s="95">
        <f t="shared" si="33"/>
        <v>-0.8997808721866513</v>
      </c>
      <c r="V63" s="95">
        <f t="shared" si="34"/>
        <v>0.21096980555555556</v>
      </c>
      <c r="W63" s="95">
        <f t="shared" si="38"/>
        <v>-0.5730786623419252</v>
      </c>
      <c r="X63" s="96">
        <f t="shared" si="39"/>
        <v>-0.18888674074074072</v>
      </c>
      <c r="Y63" s="94">
        <f>2*SQRT((W63)^2+(X63)^2)</f>
        <v>1.2068096023139194</v>
      </c>
      <c r="Z63" s="95">
        <f t="shared" si="35"/>
        <v>1.2764325510990067</v>
      </c>
      <c r="AA63" s="95">
        <f t="shared" si="36"/>
        <v>1.0327043943615803</v>
      </c>
      <c r="AB63" s="96">
        <f t="shared" si="37"/>
        <v>1.2764325510990067</v>
      </c>
      <c r="AC63" s="107">
        <f t="shared" si="13"/>
        <v>0.4506932468510994</v>
      </c>
      <c r="AE63" s="37">
        <f t="shared" si="22"/>
        <v>242.81540757399762</v>
      </c>
      <c r="AF63" s="26">
        <f t="shared" si="23"/>
        <v>0.5190284537037037</v>
      </c>
      <c r="AG63" s="26">
        <f t="shared" si="24"/>
        <v>0.6210769774849817</v>
      </c>
      <c r="AH63" s="26">
        <f t="shared" si="25"/>
        <v>0.6312994418526554</v>
      </c>
      <c r="AI63" s="26">
        <f t="shared" si="26"/>
        <v>0.504844231124688</v>
      </c>
      <c r="AJ63" s="52">
        <f t="shared" si="27"/>
        <v>0.6312994418526554</v>
      </c>
    </row>
    <row r="64" spans="1:36" ht="12.75">
      <c r="A64" s="3">
        <v>39061</v>
      </c>
      <c r="B64" s="14">
        <v>0.041666666666666664</v>
      </c>
      <c r="C64" s="14">
        <v>10.041666666664241</v>
      </c>
      <c r="D64" s="37">
        <v>243.41620377777778</v>
      </c>
      <c r="E64" s="26">
        <v>0.7078856388888889</v>
      </c>
      <c r="F64" s="52">
        <v>6.320458681</v>
      </c>
      <c r="G64" s="37">
        <v>242.61704061111112</v>
      </c>
      <c r="H64" s="26">
        <v>-0.07014330555555555</v>
      </c>
      <c r="I64" s="52">
        <v>2.472248821</v>
      </c>
      <c r="J64" s="37">
        <v>242.5692491388889</v>
      </c>
      <c r="K64" s="26">
        <v>0.9137507777777778</v>
      </c>
      <c r="L64" s="52">
        <v>1.286682396</v>
      </c>
      <c r="N64" s="37">
        <f t="shared" si="28"/>
        <v>1.1152996557670078</v>
      </c>
      <c r="O64" s="26">
        <f t="shared" si="29"/>
        <v>0.8715521353099971</v>
      </c>
      <c r="P64" s="52">
        <f t="shared" si="30"/>
        <v>0.9850541044086583</v>
      </c>
      <c r="Q64" s="16">
        <v>0</v>
      </c>
      <c r="R64" s="16">
        <v>0</v>
      </c>
      <c r="S64" s="94">
        <f t="shared" si="31"/>
        <v>-0.7991021735427013</v>
      </c>
      <c r="T64" s="95">
        <f t="shared" si="32"/>
        <v>-0.7780289444444445</v>
      </c>
      <c r="U64" s="95">
        <f t="shared" si="33"/>
        <v>-0.8468899982605025</v>
      </c>
      <c r="V64" s="95">
        <f t="shared" si="34"/>
        <v>0.2058651388888889</v>
      </c>
      <c r="W64" s="95">
        <f t="shared" si="38"/>
        <v>-0.5486640572677346</v>
      </c>
      <c r="X64" s="96">
        <f t="shared" si="39"/>
        <v>-0.19072126851851853</v>
      </c>
      <c r="Y64" s="94">
        <f aca="true" t="shared" si="40" ref="Y64:Y79">2*SQRT((Q64-W64)^2+(R64-X64)^2)</f>
        <v>1.1617346512914295</v>
      </c>
      <c r="Z64" s="95">
        <f t="shared" si="35"/>
        <v>1.2769487950342664</v>
      </c>
      <c r="AA64" s="95">
        <f t="shared" si="36"/>
        <v>0.9924101781447751</v>
      </c>
      <c r="AB64" s="96">
        <f t="shared" si="37"/>
        <v>1.2769487950342664</v>
      </c>
      <c r="AC64" s="107">
        <f t="shared" si="13"/>
        <v>0.4184603375345866</v>
      </c>
      <c r="AE64" s="37">
        <f t="shared" si="22"/>
        <v>242.84896189396645</v>
      </c>
      <c r="AF64" s="26">
        <f t="shared" si="23"/>
        <v>0.5171643703703704</v>
      </c>
      <c r="AG64" s="26">
        <f t="shared" si="24"/>
        <v>0.5984462858228332</v>
      </c>
      <c r="AH64" s="26">
        <f t="shared" si="25"/>
        <v>0.6314410405119167</v>
      </c>
      <c r="AI64" s="26">
        <f t="shared" si="26"/>
        <v>0.4853040324305887</v>
      </c>
      <c r="AJ64" s="52">
        <f t="shared" si="27"/>
        <v>0.6314410405119167</v>
      </c>
    </row>
    <row r="65" spans="1:36" ht="12.75">
      <c r="A65" s="3">
        <v>39061</v>
      </c>
      <c r="B65" s="14">
        <v>0.08333333333333333</v>
      </c>
      <c r="C65" s="14">
        <v>10.083333333335759</v>
      </c>
      <c r="D65" s="37">
        <v>243.425342</v>
      </c>
      <c r="E65" s="26">
        <v>0.707856111111111</v>
      </c>
      <c r="F65" s="52">
        <v>6.320276676</v>
      </c>
      <c r="G65" s="37">
        <v>242.64653530555555</v>
      </c>
      <c r="H65" s="26">
        <v>-0.07057183333333333</v>
      </c>
      <c r="I65" s="52">
        <v>2.47209705</v>
      </c>
      <c r="J65" s="37">
        <v>242.63129794444444</v>
      </c>
      <c r="K65" s="26">
        <v>0.9086159722222222</v>
      </c>
      <c r="L65" s="52">
        <v>1.287264262</v>
      </c>
      <c r="N65" s="37">
        <f t="shared" si="28"/>
        <v>1.101089169645125</v>
      </c>
      <c r="O65" s="26">
        <f t="shared" si="29"/>
        <v>0.8189714608601197</v>
      </c>
      <c r="P65" s="52">
        <f t="shared" si="30"/>
        <v>0.9793063541967326</v>
      </c>
      <c r="Q65" s="16">
        <v>0</v>
      </c>
      <c r="R65" s="16">
        <v>0</v>
      </c>
      <c r="S65" s="94">
        <f t="shared" si="31"/>
        <v>-0.778747259910292</v>
      </c>
      <c r="T65" s="95">
        <f t="shared" si="32"/>
        <v>-0.7784279444444444</v>
      </c>
      <c r="U65" s="95">
        <f t="shared" si="33"/>
        <v>-0.7939834581841149</v>
      </c>
      <c r="V65" s="95">
        <f t="shared" si="34"/>
        <v>0.20075986111111122</v>
      </c>
      <c r="W65" s="95">
        <f t="shared" si="38"/>
        <v>-0.5242435726981357</v>
      </c>
      <c r="X65" s="96">
        <f t="shared" si="39"/>
        <v>-0.19255602777777772</v>
      </c>
      <c r="Y65" s="94">
        <f t="shared" si="40"/>
        <v>1.1169765393218638</v>
      </c>
      <c r="Z65" s="95">
        <f t="shared" si="35"/>
        <v>1.2775257798467423</v>
      </c>
      <c r="AA65" s="95">
        <f t="shared" si="36"/>
        <v>0.9538490326554742</v>
      </c>
      <c r="AB65" s="96">
        <f t="shared" si="37"/>
        <v>1.2775257798467423</v>
      </c>
      <c r="AC65" s="107">
        <f t="shared" si="13"/>
        <v>0.38729476424332593</v>
      </c>
      <c r="AE65" s="37">
        <f t="shared" si="22"/>
        <v>242.88252145318427</v>
      </c>
      <c r="AF65" s="26">
        <f t="shared" si="23"/>
        <v>0.5153000833333333</v>
      </c>
      <c r="AG65" s="26">
        <f t="shared" si="24"/>
        <v>0.5759617781406051</v>
      </c>
      <c r="AH65" s="26">
        <f t="shared" si="25"/>
        <v>0.6316133030670892</v>
      </c>
      <c r="AI65" s="26">
        <f t="shared" si="26"/>
        <v>0.4667018746437672</v>
      </c>
      <c r="AJ65" s="52">
        <f t="shared" si="27"/>
        <v>0.6316133030670892</v>
      </c>
    </row>
    <row r="66" spans="1:36" ht="12.75">
      <c r="A66" s="3">
        <v>39061</v>
      </c>
      <c r="B66" s="14">
        <v>0.125</v>
      </c>
      <c r="C66" s="14">
        <v>10.125</v>
      </c>
      <c r="D66" s="37">
        <v>243.43447958333334</v>
      </c>
      <c r="E66" s="26">
        <v>0.7078266388888889</v>
      </c>
      <c r="F66" s="52">
        <v>6.320094302</v>
      </c>
      <c r="G66" s="37">
        <v>242.67603130555554</v>
      </c>
      <c r="H66" s="26">
        <v>-0.07100038888888889</v>
      </c>
      <c r="I66" s="52">
        <v>2.47194521</v>
      </c>
      <c r="J66" s="37">
        <v>242.69336166666668</v>
      </c>
      <c r="K66" s="26">
        <v>0.9034805277777778</v>
      </c>
      <c r="L66" s="52">
        <v>1.287844867</v>
      </c>
      <c r="N66" s="37">
        <f t="shared" si="28"/>
        <v>1.087072923316574</v>
      </c>
      <c r="O66" s="26">
        <f t="shared" si="29"/>
        <v>0.766454426598406</v>
      </c>
      <c r="P66" s="52">
        <f t="shared" si="30"/>
        <v>0.9746350075297661</v>
      </c>
      <c r="Q66" s="16">
        <v>0</v>
      </c>
      <c r="R66" s="16">
        <v>0</v>
      </c>
      <c r="S66" s="94">
        <f t="shared" si="31"/>
        <v>-0.7583904017133092</v>
      </c>
      <c r="T66" s="95">
        <f t="shared" si="32"/>
        <v>-0.7788270277777778</v>
      </c>
      <c r="U66" s="95">
        <f t="shared" si="33"/>
        <v>-0.741061363056357</v>
      </c>
      <c r="V66" s="95">
        <f t="shared" si="34"/>
        <v>0.1956538888888889</v>
      </c>
      <c r="W66" s="95">
        <f t="shared" si="38"/>
        <v>-0.49981725492322204</v>
      </c>
      <c r="X66" s="96">
        <f t="shared" si="39"/>
        <v>-0.1943910462962963</v>
      </c>
      <c r="Y66" s="94">
        <f t="shared" si="40"/>
        <v>1.0725766493806472</v>
      </c>
      <c r="Z66" s="95">
        <f t="shared" si="35"/>
        <v>1.2781635086187533</v>
      </c>
      <c r="AA66" s="95">
        <f t="shared" si="36"/>
        <v>0.9172431982251317</v>
      </c>
      <c r="AB66" s="96">
        <f t="shared" si="37"/>
        <v>1.2781635086187533</v>
      </c>
      <c r="AC66" s="107">
        <f t="shared" si="13"/>
        <v>0.35719718078951</v>
      </c>
      <c r="AE66" s="37">
        <f t="shared" si="22"/>
        <v>242.91608620390306</v>
      </c>
      <c r="AF66" s="26">
        <f t="shared" si="23"/>
        <v>0.5134355925925925</v>
      </c>
      <c r="AG66" s="26">
        <f t="shared" si="24"/>
        <v>0.5536420998418689</v>
      </c>
      <c r="AH66" s="26">
        <f t="shared" si="25"/>
        <v>0.6318162475521362</v>
      </c>
      <c r="AI66" s="26">
        <f t="shared" si="26"/>
        <v>0.4491561765697747</v>
      </c>
      <c r="AJ66" s="52">
        <f t="shared" si="27"/>
        <v>0.6318162475521362</v>
      </c>
    </row>
    <row r="67" spans="1:36" ht="12.75">
      <c r="A67" s="3">
        <v>39061</v>
      </c>
      <c r="B67" s="14">
        <v>0.16666666666666666</v>
      </c>
      <c r="C67" s="14">
        <v>10.166666666664241</v>
      </c>
      <c r="D67" s="37">
        <v>243.44361655555556</v>
      </c>
      <c r="E67" s="26">
        <v>0.7077971944444444</v>
      </c>
      <c r="F67" s="52">
        <v>6.319911558</v>
      </c>
      <c r="G67" s="37">
        <v>242.70552863888886</v>
      </c>
      <c r="H67" s="26">
        <v>-0.07142902777777778</v>
      </c>
      <c r="I67" s="52">
        <v>2.471793303</v>
      </c>
      <c r="J67" s="37">
        <v>242.75544019444445</v>
      </c>
      <c r="K67" s="26">
        <v>0.8983445555555555</v>
      </c>
      <c r="L67" s="52">
        <v>1.288424213</v>
      </c>
      <c r="N67" s="37">
        <f t="shared" si="28"/>
        <v>1.0732586577603616</v>
      </c>
      <c r="O67" s="26">
        <f t="shared" si="29"/>
        <v>0.7140187197750686</v>
      </c>
      <c r="P67" s="52">
        <f t="shared" si="30"/>
        <v>0.9710571365462546</v>
      </c>
      <c r="Q67" s="16">
        <v>0</v>
      </c>
      <c r="R67" s="16">
        <v>0</v>
      </c>
      <c r="S67" s="94">
        <f t="shared" si="31"/>
        <v>-0.7380315989568854</v>
      </c>
      <c r="T67" s="95">
        <f t="shared" si="32"/>
        <v>-0.7792262222222223</v>
      </c>
      <c r="U67" s="95">
        <f t="shared" si="33"/>
        <v>-0.6881238517613089</v>
      </c>
      <c r="V67" s="95">
        <f t="shared" si="34"/>
        <v>0.19054736111111104</v>
      </c>
      <c r="W67" s="95">
        <f t="shared" si="38"/>
        <v>-0.47538515023939815</v>
      </c>
      <c r="X67" s="96">
        <f t="shared" si="39"/>
        <v>-0.19622628703703707</v>
      </c>
      <c r="Y67" s="94">
        <f t="shared" si="40"/>
        <v>1.0285830968715688</v>
      </c>
      <c r="Z67" s="95">
        <f t="shared" si="35"/>
        <v>1.2788621214968217</v>
      </c>
      <c r="AA67" s="95">
        <f t="shared" si="36"/>
        <v>0.8828399855626297</v>
      </c>
      <c r="AB67" s="96">
        <f t="shared" si="37"/>
        <v>1.2788621214968217</v>
      </c>
      <c r="AC67" s="107">
        <f t="shared" si="13"/>
        <v>0.32816832347439706</v>
      </c>
      <c r="AE67" s="37">
        <f t="shared" si="22"/>
        <v>242.94965612906003</v>
      </c>
      <c r="AF67" s="26">
        <f t="shared" si="23"/>
        <v>0.5115709074074074</v>
      </c>
      <c r="AG67" s="26">
        <f t="shared" si="24"/>
        <v>0.531508850978035</v>
      </c>
      <c r="AH67" s="26">
        <f t="shared" si="25"/>
        <v>0.6320499631225392</v>
      </c>
      <c r="AI67" s="26">
        <f t="shared" si="26"/>
        <v>0.43279750942032064</v>
      </c>
      <c r="AJ67" s="52">
        <f t="shared" si="27"/>
        <v>0.6320499631225392</v>
      </c>
    </row>
    <row r="68" spans="1:36" ht="12.75">
      <c r="A68" s="3">
        <v>39061</v>
      </c>
      <c r="B68" s="14">
        <v>0.20833333333333334</v>
      </c>
      <c r="C68" s="14">
        <v>10.208333333335759</v>
      </c>
      <c r="D68" s="37">
        <v>243.4527528611111</v>
      </c>
      <c r="E68" s="26">
        <v>0.7077677777777778</v>
      </c>
      <c r="F68" s="52">
        <v>6.319728444</v>
      </c>
      <c r="G68" s="37">
        <v>242.73502727777776</v>
      </c>
      <c r="H68" s="26">
        <v>-0.07185769444444444</v>
      </c>
      <c r="I68" s="52">
        <v>2.471641327</v>
      </c>
      <c r="J68" s="37">
        <v>242.8175334722222</v>
      </c>
      <c r="K68" s="26">
        <v>0.8932080277777777</v>
      </c>
      <c r="L68" s="52">
        <v>1.2890023</v>
      </c>
      <c r="N68" s="37">
        <f t="shared" si="28"/>
        <v>1.0596543249408046</v>
      </c>
      <c r="O68" s="26">
        <f t="shared" si="29"/>
        <v>0.6616873804114178</v>
      </c>
      <c r="P68" s="52">
        <f t="shared" si="30"/>
        <v>0.9685861394955264</v>
      </c>
      <c r="Q68" s="16">
        <v>0</v>
      </c>
      <c r="R68" s="16">
        <v>0</v>
      </c>
      <c r="S68" s="94">
        <f t="shared" si="31"/>
        <v>-0.7176708238656698</v>
      </c>
      <c r="T68" s="95">
        <f t="shared" si="32"/>
        <v>-0.7796254722222222</v>
      </c>
      <c r="U68" s="95">
        <f t="shared" si="33"/>
        <v>-0.6351709242996423</v>
      </c>
      <c r="V68" s="95">
        <f t="shared" si="34"/>
        <v>0.18544024999999997</v>
      </c>
      <c r="W68" s="95">
        <f t="shared" si="38"/>
        <v>-0.4509472493884374</v>
      </c>
      <c r="X68" s="96">
        <f t="shared" si="39"/>
        <v>-0.19806174074074076</v>
      </c>
      <c r="Y68" s="94">
        <f t="shared" si="40"/>
        <v>0.9850520288314724</v>
      </c>
      <c r="Z68" s="95">
        <f t="shared" si="35"/>
        <v>1.2796215674277711</v>
      </c>
      <c r="AA68" s="95">
        <f t="shared" si="36"/>
        <v>0.8509104284233459</v>
      </c>
      <c r="AB68" s="96">
        <f t="shared" si="37"/>
        <v>1.2796215674277711</v>
      </c>
      <c r="AC68" s="107">
        <f t="shared" si="13"/>
        <v>0.3002087915064501</v>
      </c>
      <c r="AE68" s="37">
        <f t="shared" si="22"/>
        <v>242.9832311823621</v>
      </c>
      <c r="AF68" s="26">
        <f t="shared" si="23"/>
        <v>0.509706037037037</v>
      </c>
      <c r="AG68" s="26">
        <f t="shared" si="24"/>
        <v>0.5095871465809703</v>
      </c>
      <c r="AH68" s="26">
        <f t="shared" si="25"/>
        <v>0.6323144407852564</v>
      </c>
      <c r="AI68" s="26">
        <f t="shared" si="26"/>
        <v>0.4177672893462474</v>
      </c>
      <c r="AJ68" s="52">
        <f t="shared" si="27"/>
        <v>0.6323144407852564</v>
      </c>
    </row>
    <row r="69" spans="1:36" ht="12.75">
      <c r="A69" s="3">
        <v>39061</v>
      </c>
      <c r="B69" s="14">
        <v>0.25</v>
      </c>
      <c r="C69" s="14">
        <v>10.25</v>
      </c>
      <c r="D69" s="37">
        <v>243.46188855555553</v>
      </c>
      <c r="E69" s="26">
        <v>0.7077383888888888</v>
      </c>
      <c r="F69" s="52">
        <v>6.319544961</v>
      </c>
      <c r="G69" s="37">
        <v>242.76452722222223</v>
      </c>
      <c r="H69" s="26">
        <v>-0.07228641666666667</v>
      </c>
      <c r="I69" s="52">
        <v>2.471489282</v>
      </c>
      <c r="J69" s="37">
        <v>242.8796413611111</v>
      </c>
      <c r="K69" s="26">
        <v>0.8880709722222222</v>
      </c>
      <c r="L69" s="52">
        <v>1.289579131</v>
      </c>
      <c r="N69" s="37">
        <f t="shared" si="28"/>
        <v>1.0462682869241897</v>
      </c>
      <c r="O69" s="26">
        <f t="shared" si="29"/>
        <v>0.6094915191762454</v>
      </c>
      <c r="P69" s="52">
        <f t="shared" si="30"/>
        <v>0.9672319051154438</v>
      </c>
      <c r="Q69" s="16">
        <v>0</v>
      </c>
      <c r="R69" s="16">
        <v>0</v>
      </c>
      <c r="S69" s="94">
        <f t="shared" si="31"/>
        <v>-0.6973081319913718</v>
      </c>
      <c r="T69" s="95">
        <f t="shared" si="32"/>
        <v>-0.7800248055555555</v>
      </c>
      <c r="U69" s="95">
        <f t="shared" si="33"/>
        <v>-0.5822027751016771</v>
      </c>
      <c r="V69" s="95">
        <f t="shared" si="34"/>
        <v>0.18033258333333335</v>
      </c>
      <c r="W69" s="95">
        <f t="shared" si="38"/>
        <v>-0.42650363569768296</v>
      </c>
      <c r="X69" s="96">
        <f t="shared" si="39"/>
        <v>-0.19989740740740738</v>
      </c>
      <c r="Y69" s="94">
        <f t="shared" si="40"/>
        <v>0.9420495204638552</v>
      </c>
      <c r="Z69" s="95">
        <f t="shared" si="35"/>
        <v>1.2804419132393605</v>
      </c>
      <c r="AA69" s="95">
        <f t="shared" si="36"/>
        <v>0.8217470848621202</v>
      </c>
      <c r="AB69" s="96">
        <f t="shared" si="37"/>
        <v>1.2804419132393605</v>
      </c>
      <c r="AC69" s="107">
        <f t="shared" si="13"/>
        <v>0.2733193088981288</v>
      </c>
      <c r="AE69" s="37">
        <f t="shared" si="22"/>
        <v>243.01681133603321</v>
      </c>
      <c r="AF69" s="26">
        <f t="shared" si="23"/>
        <v>0.5078409814814814</v>
      </c>
      <c r="AG69" s="26">
        <f t="shared" si="24"/>
        <v>0.4879064508959896</v>
      </c>
      <c r="AH69" s="26">
        <f t="shared" si="25"/>
        <v>0.6326097313221911</v>
      </c>
      <c r="AI69" s="26">
        <f t="shared" si="26"/>
        <v>0.40421584318138004</v>
      </c>
      <c r="AJ69" s="52">
        <f t="shared" si="27"/>
        <v>0.6326097313221911</v>
      </c>
    </row>
    <row r="70" spans="1:36" ht="12.75">
      <c r="A70" s="3">
        <v>39061</v>
      </c>
      <c r="B70" s="14">
        <v>0.2916666666666667</v>
      </c>
      <c r="C70" s="14">
        <v>10.291666666664241</v>
      </c>
      <c r="D70" s="37">
        <v>243.47102361111112</v>
      </c>
      <c r="E70" s="26">
        <v>0.7077090555555555</v>
      </c>
      <c r="F70" s="52">
        <v>6.319361109</v>
      </c>
      <c r="G70" s="37">
        <v>242.7940284722222</v>
      </c>
      <c r="H70" s="26">
        <v>-0.07271516666666666</v>
      </c>
      <c r="I70" s="52">
        <v>2.47133717</v>
      </c>
      <c r="J70" s="37">
        <v>242.94176380555555</v>
      </c>
      <c r="K70" s="26">
        <v>0.8829334444444444</v>
      </c>
      <c r="L70" s="52">
        <v>1.290154705</v>
      </c>
      <c r="N70" s="37">
        <f t="shared" si="28"/>
        <v>1.0331091243450408</v>
      </c>
      <c r="O70" s="26">
        <f t="shared" si="29"/>
        <v>0.5574735810826317</v>
      </c>
      <c r="P70" s="52">
        <f t="shared" si="30"/>
        <v>0.9670004971455962</v>
      </c>
      <c r="Q70" s="16">
        <v>0</v>
      </c>
      <c r="R70" s="16">
        <v>0</v>
      </c>
      <c r="S70" s="94">
        <f t="shared" si="31"/>
        <v>-0.6769434955547002</v>
      </c>
      <c r="T70" s="95">
        <f t="shared" si="32"/>
        <v>-0.7804242222222222</v>
      </c>
      <c r="U70" s="95">
        <f t="shared" si="33"/>
        <v>-0.5292194319406733</v>
      </c>
      <c r="V70" s="95">
        <f t="shared" si="34"/>
        <v>0.17522438888888892</v>
      </c>
      <c r="W70" s="95">
        <f t="shared" si="38"/>
        <v>-0.4020543091651245</v>
      </c>
      <c r="X70" s="96">
        <f t="shared" si="39"/>
        <v>-0.20173327777777775</v>
      </c>
      <c r="Y70" s="94">
        <f t="shared" si="40"/>
        <v>0.8996532284857572</v>
      </c>
      <c r="Z70" s="95">
        <f t="shared" si="35"/>
        <v>1.2813231816773254</v>
      </c>
      <c r="AA70" s="95">
        <f t="shared" si="36"/>
        <v>0.7956583460488507</v>
      </c>
      <c r="AB70" s="96">
        <f t="shared" si="37"/>
        <v>1.2813231816773254</v>
      </c>
      <c r="AC70" s="107">
        <f t="shared" si="13"/>
        <v>0.24750050479318375</v>
      </c>
      <c r="AE70" s="37">
        <f t="shared" si="22"/>
        <v>243.0503965608418</v>
      </c>
      <c r="AF70" s="26">
        <f t="shared" si="23"/>
        <v>0.5059757777777777</v>
      </c>
      <c r="AG70" s="26">
        <f t="shared" si="24"/>
        <v>0.4665012655730365</v>
      </c>
      <c r="AH70" s="26">
        <f t="shared" si="25"/>
        <v>0.6329358625046146</v>
      </c>
      <c r="AI70" s="26">
        <f t="shared" si="26"/>
        <v>0.39229855719828655</v>
      </c>
      <c r="AJ70" s="52">
        <f t="shared" si="27"/>
        <v>0.6329358625046146</v>
      </c>
    </row>
    <row r="71" spans="1:36" ht="12.75">
      <c r="A71" s="3">
        <v>39061</v>
      </c>
      <c r="B71" s="14">
        <v>0.3333333333333333</v>
      </c>
      <c r="C71" s="14">
        <v>10.333333333335759</v>
      </c>
      <c r="D71" s="37">
        <v>243.480158</v>
      </c>
      <c r="E71" s="26">
        <v>0.7076797499999999</v>
      </c>
      <c r="F71" s="52">
        <v>6.319176887</v>
      </c>
      <c r="G71" s="37">
        <v>242.82353105555555</v>
      </c>
      <c r="H71" s="26">
        <v>-0.07314397222222221</v>
      </c>
      <c r="I71" s="52">
        <v>2.471184989</v>
      </c>
      <c r="J71" s="37">
        <v>243.00390069444444</v>
      </c>
      <c r="K71" s="26">
        <v>0.8777954166666667</v>
      </c>
      <c r="L71" s="52">
        <v>1.290729024</v>
      </c>
      <c r="N71" s="37">
        <f t="shared" si="28"/>
        <v>1.0201856972977295</v>
      </c>
      <c r="O71" s="26">
        <f t="shared" si="29"/>
        <v>0.5056933458863052</v>
      </c>
      <c r="P71" s="52">
        <f t="shared" si="30"/>
        <v>0.9678940411808709</v>
      </c>
      <c r="Q71" s="16">
        <v>0</v>
      </c>
      <c r="R71" s="16">
        <v>0</v>
      </c>
      <c r="S71" s="94">
        <f t="shared" si="31"/>
        <v>-0.6565768590088202</v>
      </c>
      <c r="T71" s="95">
        <f t="shared" si="32"/>
        <v>-0.7808237222222222</v>
      </c>
      <c r="U71" s="95">
        <f t="shared" si="33"/>
        <v>-0.4762209781480042</v>
      </c>
      <c r="V71" s="95">
        <f t="shared" si="34"/>
        <v>0.17011566666666678</v>
      </c>
      <c r="W71" s="95">
        <f t="shared" si="38"/>
        <v>-0.3775992790522748</v>
      </c>
      <c r="X71" s="96">
        <f t="shared" si="39"/>
        <v>-0.2035693518518518</v>
      </c>
      <c r="Y71" s="94">
        <f t="shared" si="40"/>
        <v>0.857955002442857</v>
      </c>
      <c r="Z71" s="95">
        <f t="shared" si="35"/>
        <v>1.2822653363950902</v>
      </c>
      <c r="AA71" s="95">
        <f t="shared" si="36"/>
        <v>0.7729598504391134</v>
      </c>
      <c r="AB71" s="96">
        <f t="shared" si="37"/>
        <v>1.2822653363950902</v>
      </c>
      <c r="AC71" s="107">
        <f t="shared" si="13"/>
        <v>0.2227530110407531</v>
      </c>
      <c r="AE71" s="37">
        <f t="shared" si="22"/>
        <v>243.0839868212086</v>
      </c>
      <c r="AF71" s="26">
        <f t="shared" si="23"/>
        <v>0.5041103981481482</v>
      </c>
      <c r="AG71" s="26">
        <f t="shared" si="24"/>
        <v>0.4454122628737699</v>
      </c>
      <c r="AH71" s="26">
        <f t="shared" si="25"/>
        <v>0.6332928342983332</v>
      </c>
      <c r="AI71" s="26">
        <f t="shared" si="26"/>
        <v>0.38217048651782703</v>
      </c>
      <c r="AJ71" s="52">
        <f t="shared" si="27"/>
        <v>0.6332928342983332</v>
      </c>
    </row>
    <row r="72" spans="1:36" ht="12.75">
      <c r="A72" s="3">
        <v>39061</v>
      </c>
      <c r="B72" s="14">
        <v>0.375</v>
      </c>
      <c r="C72" s="14">
        <v>10.375</v>
      </c>
      <c r="D72" s="37">
        <v>243.48929177777777</v>
      </c>
      <c r="E72" s="26">
        <v>0.7076504722222222</v>
      </c>
      <c r="F72" s="52">
        <v>6.318992296</v>
      </c>
      <c r="G72" s="37">
        <v>242.85303494444443</v>
      </c>
      <c r="H72" s="26">
        <v>-0.07357283333333334</v>
      </c>
      <c r="I72" s="52">
        <v>2.47103274</v>
      </c>
      <c r="J72" s="37">
        <v>243.06605197222223</v>
      </c>
      <c r="K72" s="26">
        <v>0.8726569722222223</v>
      </c>
      <c r="L72" s="52">
        <v>1.291302089</v>
      </c>
      <c r="N72" s="37">
        <f t="shared" si="28"/>
        <v>1.0075072512696128</v>
      </c>
      <c r="O72" s="26">
        <f t="shared" si="29"/>
        <v>0.45423755251246406</v>
      </c>
      <c r="P72" s="52">
        <f t="shared" si="30"/>
        <v>0.9699108331310266</v>
      </c>
      <c r="Q72" s="16">
        <v>0</v>
      </c>
      <c r="R72" s="16">
        <v>0</v>
      </c>
      <c r="S72" s="94">
        <f t="shared" si="31"/>
        <v>-0.6362083056811674</v>
      </c>
      <c r="T72" s="95">
        <f t="shared" si="32"/>
        <v>-0.7812233055555555</v>
      </c>
      <c r="U72" s="95">
        <f t="shared" si="33"/>
        <v>-0.42320752482708</v>
      </c>
      <c r="V72" s="95">
        <f t="shared" si="34"/>
        <v>0.16500650000000006</v>
      </c>
      <c r="W72" s="95">
        <f t="shared" si="38"/>
        <v>-0.35313861016941583</v>
      </c>
      <c r="X72" s="96">
        <f t="shared" si="39"/>
        <v>-0.20540560185185183</v>
      </c>
      <c r="Y72" s="94">
        <f t="shared" si="40"/>
        <v>0.8170638635125362</v>
      </c>
      <c r="Z72" s="95">
        <f t="shared" si="35"/>
        <v>1.2832684526874678</v>
      </c>
      <c r="AA72" s="95">
        <f t="shared" si="36"/>
        <v>0.7539622749172793</v>
      </c>
      <c r="AB72" s="96">
        <f t="shared" si="37"/>
        <v>1.2832684526874678</v>
      </c>
      <c r="AC72" s="107">
        <f t="shared" si="13"/>
        <v>0.199077532844955</v>
      </c>
      <c r="AE72" s="37">
        <f t="shared" si="22"/>
        <v>243.11758210787474</v>
      </c>
      <c r="AF72" s="26">
        <f t="shared" si="23"/>
        <v>0.5022448703703705</v>
      </c>
      <c r="AG72" s="26">
        <f t="shared" si="24"/>
        <v>0.42468757925272355</v>
      </c>
      <c r="AH72" s="26">
        <f t="shared" si="25"/>
        <v>0.6336807000198352</v>
      </c>
      <c r="AI72" s="26">
        <f t="shared" si="26"/>
        <v>0.37397925086650596</v>
      </c>
      <c r="AJ72" s="52">
        <f t="shared" si="27"/>
        <v>0.6336807000198352</v>
      </c>
    </row>
    <row r="73" spans="1:36" ht="12.75">
      <c r="A73" s="3">
        <v>39061</v>
      </c>
      <c r="B73" s="14">
        <v>0.4166666666666667</v>
      </c>
      <c r="C73" s="14">
        <v>10.416666666664241</v>
      </c>
      <c r="D73" s="37">
        <v>243.49842488888888</v>
      </c>
      <c r="E73" s="26">
        <v>0.7076212222222221</v>
      </c>
      <c r="F73" s="52">
        <v>6.318807335</v>
      </c>
      <c r="G73" s="37">
        <v>242.88254016666667</v>
      </c>
      <c r="H73" s="26">
        <v>-0.07400175</v>
      </c>
      <c r="I73" s="52">
        <v>2.470880423</v>
      </c>
      <c r="J73" s="37">
        <v>243.1282175</v>
      </c>
      <c r="K73" s="26">
        <v>0.8675181111111111</v>
      </c>
      <c r="L73" s="52">
        <v>1.291873901</v>
      </c>
      <c r="N73" s="37">
        <f t="shared" si="28"/>
        <v>0.9950832165179652</v>
      </c>
      <c r="O73" s="26">
        <f t="shared" si="29"/>
        <v>0.40323643448863217</v>
      </c>
      <c r="P73" s="52">
        <f t="shared" si="30"/>
        <v>0.97304516868158</v>
      </c>
      <c r="Q73" s="16">
        <v>0</v>
      </c>
      <c r="R73" s="16">
        <v>0</v>
      </c>
      <c r="S73" s="94">
        <f t="shared" si="31"/>
        <v>-0.6158377522450529</v>
      </c>
      <c r="T73" s="95">
        <f t="shared" si="32"/>
        <v>-0.7816229722222221</v>
      </c>
      <c r="U73" s="95">
        <f t="shared" si="33"/>
        <v>-0.3701791553055888</v>
      </c>
      <c r="V73" s="95">
        <f t="shared" si="34"/>
        <v>0.15989688888888898</v>
      </c>
      <c r="W73" s="95">
        <f t="shared" si="38"/>
        <v>-0.32867230251688057</v>
      </c>
      <c r="X73" s="96">
        <f t="shared" si="39"/>
        <v>-0.2072420277777777</v>
      </c>
      <c r="Y73" s="94">
        <f t="shared" si="40"/>
        <v>0.7771093630093335</v>
      </c>
      <c r="Z73" s="95">
        <f t="shared" si="35"/>
        <v>1.2843324567392593</v>
      </c>
      <c r="AA73" s="95">
        <f t="shared" si="36"/>
        <v>0.7389554870480282</v>
      </c>
      <c r="AB73" s="96">
        <f t="shared" si="37"/>
        <v>1.2843324567392593</v>
      </c>
      <c r="AC73" s="107">
        <f t="shared" si="13"/>
        <v>0.176474690236893</v>
      </c>
      <c r="AE73" s="37">
        <f t="shared" si="22"/>
        <v>243.15118236528846</v>
      </c>
      <c r="AF73" s="26">
        <f t="shared" si="23"/>
        <v>0.5003791944444443</v>
      </c>
      <c r="AG73" s="26">
        <f t="shared" si="24"/>
        <v>0.4043842581924146</v>
      </c>
      <c r="AH73" s="26">
        <f t="shared" si="25"/>
        <v>0.634099440325602</v>
      </c>
      <c r="AI73" s="26">
        <f t="shared" si="26"/>
        <v>0.36785645185165733</v>
      </c>
      <c r="AJ73" s="52">
        <f t="shared" si="27"/>
        <v>0.634099440325602</v>
      </c>
    </row>
    <row r="74" spans="1:36" ht="12.75">
      <c r="A74" s="3">
        <v>39061</v>
      </c>
      <c r="B74" s="14">
        <v>0.4583333333333333</v>
      </c>
      <c r="C74" s="14">
        <v>10.458333333335759</v>
      </c>
      <c r="D74" s="37">
        <v>243.5075573888889</v>
      </c>
      <c r="E74" s="26">
        <v>0.7075920277777777</v>
      </c>
      <c r="F74" s="52">
        <v>6.318622005</v>
      </c>
      <c r="G74" s="37">
        <v>242.91204669444446</v>
      </c>
      <c r="H74" s="26">
        <v>-0.07443069444444445</v>
      </c>
      <c r="I74" s="52">
        <v>2.470728038</v>
      </c>
      <c r="J74" s="37">
        <v>243.19039722222223</v>
      </c>
      <c r="K74" s="26">
        <v>0.8623788333333333</v>
      </c>
      <c r="L74" s="52">
        <v>1.292444462</v>
      </c>
      <c r="N74" s="37">
        <f t="shared" si="28"/>
        <v>0.9829234152100169</v>
      </c>
      <c r="O74" s="26">
        <f t="shared" si="29"/>
        <v>0.3528940144280211</v>
      </c>
      <c r="P74" s="52">
        <f t="shared" si="30"/>
        <v>0.9772875610070342</v>
      </c>
      <c r="Q74" s="16">
        <v>0</v>
      </c>
      <c r="R74" s="16">
        <v>0</v>
      </c>
      <c r="S74" s="94">
        <f t="shared" si="31"/>
        <v>-0.5954652820242909</v>
      </c>
      <c r="T74" s="95">
        <f t="shared" si="32"/>
        <v>-0.7820227222222222</v>
      </c>
      <c r="U74" s="95">
        <f t="shared" si="33"/>
        <v>-0.317135980684991</v>
      </c>
      <c r="V74" s="95">
        <f t="shared" si="34"/>
        <v>0.15478680555555557</v>
      </c>
      <c r="W74" s="95">
        <f t="shared" si="38"/>
        <v>-0.30420042090309396</v>
      </c>
      <c r="X74" s="96">
        <f t="shared" si="39"/>
        <v>-0.2090786388888889</v>
      </c>
      <c r="Y74" s="94">
        <f t="shared" si="40"/>
        <v>0.7382459571640062</v>
      </c>
      <c r="Z74" s="95">
        <f t="shared" si="35"/>
        <v>1.2854573379939511</v>
      </c>
      <c r="AA74" s="95">
        <f t="shared" si="36"/>
        <v>0.7281906079252166</v>
      </c>
      <c r="AB74" s="96">
        <f t="shared" si="37"/>
        <v>1.2854573379939511</v>
      </c>
      <c r="AC74" s="107">
        <f t="shared" si="13"/>
        <v>0.1549451326116378</v>
      </c>
      <c r="AE74" s="37">
        <f t="shared" si="22"/>
        <v>243.18478758273483</v>
      </c>
      <c r="AF74" s="26">
        <f t="shared" si="23"/>
        <v>0.49851338888888885</v>
      </c>
      <c r="AG74" s="26">
        <f t="shared" si="24"/>
        <v>0.38457018215712824</v>
      </c>
      <c r="AH74" s="26">
        <f t="shared" si="25"/>
        <v>0.6345490641172631</v>
      </c>
      <c r="AI74" s="26">
        <f t="shared" si="26"/>
        <v>0.36390868321040615</v>
      </c>
      <c r="AJ74" s="52">
        <f t="shared" si="27"/>
        <v>0.6345490641172631</v>
      </c>
    </row>
    <row r="75" spans="1:36" ht="12.75">
      <c r="A75" s="3">
        <v>39061</v>
      </c>
      <c r="B75" s="14">
        <v>0.5</v>
      </c>
      <c r="C75" s="14">
        <v>10.5</v>
      </c>
      <c r="D75" s="37">
        <v>243.51668922222223</v>
      </c>
      <c r="E75" s="26">
        <v>0.7075628611111111</v>
      </c>
      <c r="F75" s="52">
        <v>6.318436305</v>
      </c>
      <c r="G75" s="37">
        <v>242.94155452777778</v>
      </c>
      <c r="H75" s="26">
        <v>-0.07485969444444444</v>
      </c>
      <c r="I75" s="52">
        <v>2.470575584</v>
      </c>
      <c r="J75" s="37">
        <v>243.25259105555557</v>
      </c>
      <c r="K75" s="26">
        <v>0.8572391944444444</v>
      </c>
      <c r="L75" s="52">
        <v>1.293013771</v>
      </c>
      <c r="N75" s="37">
        <f t="shared" si="28"/>
        <v>0.9710378618191554</v>
      </c>
      <c r="O75" s="26">
        <f t="shared" si="29"/>
        <v>0.30354605915001787</v>
      </c>
      <c r="P75" s="52">
        <f t="shared" si="30"/>
        <v>0.9826250022933167</v>
      </c>
      <c r="Q75" s="16">
        <v>0</v>
      </c>
      <c r="R75" s="16">
        <v>0</v>
      </c>
      <c r="S75" s="94">
        <f t="shared" si="31"/>
        <v>-0.5750908394716707</v>
      </c>
      <c r="T75" s="95">
        <f t="shared" si="32"/>
        <v>-0.7824225555555555</v>
      </c>
      <c r="U75" s="95">
        <f t="shared" si="33"/>
        <v>-0.264078028744148</v>
      </c>
      <c r="V75" s="95">
        <f t="shared" si="34"/>
        <v>0.1496763333333333</v>
      </c>
      <c r="W75" s="95">
        <f t="shared" si="38"/>
        <v>-0.2797229560719396</v>
      </c>
      <c r="X75" s="96">
        <f t="shared" si="39"/>
        <v>-0.2109154074074074</v>
      </c>
      <c r="Y75" s="94">
        <f t="shared" si="40"/>
        <v>0.7006575232892512</v>
      </c>
      <c r="Z75" s="95">
        <f t="shared" si="35"/>
        <v>1.2866430848195103</v>
      </c>
      <c r="AA75" s="95">
        <f t="shared" si="36"/>
        <v>0.7218619459191057</v>
      </c>
      <c r="AB75" s="96">
        <f t="shared" si="37"/>
        <v>1.2866430848195103</v>
      </c>
      <c r="AC75" s="107">
        <f t="shared" si="13"/>
        <v>0.13448949723467396</v>
      </c>
      <c r="AE75" s="37">
        <f t="shared" si="22"/>
        <v>243.21839771537648</v>
      </c>
      <c r="AF75" s="26">
        <f t="shared" si="23"/>
        <v>0.4966474537037037</v>
      </c>
      <c r="AG75" s="26">
        <f t="shared" si="24"/>
        <v>0.36532606276877727</v>
      </c>
      <c r="AH75" s="26">
        <f t="shared" si="25"/>
        <v>0.6350295827000807</v>
      </c>
      <c r="AI75" s="26">
        <f t="shared" si="26"/>
        <v>0.3622093151798284</v>
      </c>
      <c r="AJ75" s="52">
        <f t="shared" si="27"/>
        <v>0.6350295827000807</v>
      </c>
    </row>
    <row r="76" spans="1:36" ht="12.75">
      <c r="A76" s="3">
        <v>39061</v>
      </c>
      <c r="B76" s="14">
        <v>0.5416666666666666</v>
      </c>
      <c r="C76" s="14">
        <v>10.541666666664241</v>
      </c>
      <c r="D76" s="37">
        <v>243.5258203888889</v>
      </c>
      <c r="E76" s="26">
        <v>0.70753375</v>
      </c>
      <c r="F76" s="52">
        <v>6.318250236</v>
      </c>
      <c r="G76" s="37">
        <v>242.97106366666668</v>
      </c>
      <c r="H76" s="26">
        <v>-0.07528875</v>
      </c>
      <c r="I76" s="52">
        <v>2.470423062</v>
      </c>
      <c r="J76" s="37">
        <v>243.3147988888889</v>
      </c>
      <c r="K76" s="26">
        <v>0.8520992222222222</v>
      </c>
      <c r="L76" s="52">
        <v>1.293581831</v>
      </c>
      <c r="N76" s="37">
        <f t="shared" si="28"/>
        <v>0.9594368970120173</v>
      </c>
      <c r="O76" s="26">
        <f t="shared" si="29"/>
        <v>0.25577814420911427</v>
      </c>
      <c r="P76" s="52">
        <f t="shared" si="30"/>
        <v>0.9890410254399504</v>
      </c>
      <c r="Q76" s="16">
        <v>0</v>
      </c>
      <c r="R76" s="16">
        <v>0</v>
      </c>
      <c r="S76" s="94">
        <f t="shared" si="31"/>
        <v>-0.5547144245842164</v>
      </c>
      <c r="T76" s="95">
        <f t="shared" si="32"/>
        <v>-0.7828225</v>
      </c>
      <c r="U76" s="95">
        <f t="shared" si="33"/>
        <v>-0.21100541058518932</v>
      </c>
      <c r="V76" s="95">
        <f t="shared" si="34"/>
        <v>0.14456547222222227</v>
      </c>
      <c r="W76" s="95">
        <f t="shared" si="38"/>
        <v>-0.2552399450564686</v>
      </c>
      <c r="X76" s="96">
        <f t="shared" si="39"/>
        <v>-0.21275234259259257</v>
      </c>
      <c r="Y76" s="94">
        <f t="shared" si="40"/>
        <v>0.6645629807055611</v>
      </c>
      <c r="Z76" s="95">
        <f t="shared" si="35"/>
        <v>1.2878896664775623</v>
      </c>
      <c r="AA76" s="95">
        <f t="shared" si="36"/>
        <v>0.7200908687767819</v>
      </c>
      <c r="AB76" s="96">
        <f t="shared" si="37"/>
        <v>1.2878896664775623</v>
      </c>
      <c r="AC76" s="107">
        <f t="shared" si="13"/>
        <v>0.1151084246478001</v>
      </c>
      <c r="AE76" s="37">
        <f t="shared" si="22"/>
        <v>243.25201272472253</v>
      </c>
      <c r="AF76" s="26">
        <f t="shared" si="23"/>
        <v>0.49478140740740734</v>
      </c>
      <c r="AG76" s="26">
        <f t="shared" si="24"/>
        <v>0.3467480298932808</v>
      </c>
      <c r="AH76" s="26">
        <f t="shared" si="25"/>
        <v>0.6355409959939463</v>
      </c>
      <c r="AI76" s="26">
        <f t="shared" si="26"/>
        <v>0.3627921211861698</v>
      </c>
      <c r="AJ76" s="52">
        <f t="shared" si="27"/>
        <v>0.6355409959939463</v>
      </c>
    </row>
    <row r="77" spans="1:36" ht="12.75">
      <c r="A77" s="3">
        <v>39061</v>
      </c>
      <c r="B77" s="14">
        <v>0.5833333333333334</v>
      </c>
      <c r="C77" s="14">
        <v>10.583333333335759</v>
      </c>
      <c r="D77" s="37">
        <v>243.53495091666667</v>
      </c>
      <c r="E77" s="26">
        <v>0.7075046666666667</v>
      </c>
      <c r="F77" s="52">
        <v>6.318063797</v>
      </c>
      <c r="G77" s="37">
        <v>243.00057413888888</v>
      </c>
      <c r="H77" s="26">
        <v>-0.07571783333333333</v>
      </c>
      <c r="I77" s="52">
        <v>2.470270473</v>
      </c>
      <c r="J77" s="37">
        <v>243.37702066666668</v>
      </c>
      <c r="K77" s="26">
        <v>0.8469588888888889</v>
      </c>
      <c r="L77" s="52">
        <v>1.294148643</v>
      </c>
      <c r="N77" s="37">
        <f t="shared" si="28"/>
        <v>0.9481310486078056</v>
      </c>
      <c r="O77" s="26">
        <f t="shared" si="29"/>
        <v>0.21067899990080108</v>
      </c>
      <c r="P77" s="52">
        <f t="shared" si="30"/>
        <v>0.9965159680189954</v>
      </c>
      <c r="Q77" s="16">
        <v>0</v>
      </c>
      <c r="R77" s="16">
        <v>0</v>
      </c>
      <c r="S77" s="94">
        <f t="shared" si="31"/>
        <v>-0.534336037365895</v>
      </c>
      <c r="T77" s="95">
        <f t="shared" si="32"/>
        <v>-0.7832225</v>
      </c>
      <c r="U77" s="95">
        <f t="shared" si="33"/>
        <v>-0.15791820953771227</v>
      </c>
      <c r="V77" s="95">
        <f t="shared" si="34"/>
        <v>0.13945422222222226</v>
      </c>
      <c r="W77" s="95">
        <f t="shared" si="38"/>
        <v>-0.23075141563453574</v>
      </c>
      <c r="X77" s="96">
        <f t="shared" si="39"/>
        <v>-0.21458942592592592</v>
      </c>
      <c r="Y77" s="94">
        <f t="shared" si="40"/>
        <v>0.6302216674680765</v>
      </c>
      <c r="Z77" s="95">
        <f t="shared" si="35"/>
        <v>1.2891969523431306</v>
      </c>
      <c r="AA77" s="95">
        <f t="shared" si="36"/>
        <v>0.722915156029785</v>
      </c>
      <c r="AB77" s="96">
        <f t="shared" si="37"/>
        <v>1.2891969523431306</v>
      </c>
      <c r="AC77" s="107">
        <f t="shared" si="13"/>
        <v>0.09680253743837136</v>
      </c>
      <c r="AE77" s="37">
        <f t="shared" si="22"/>
        <v>243.28563261222862</v>
      </c>
      <c r="AF77" s="26">
        <f t="shared" si="23"/>
        <v>0.4929152407407407</v>
      </c>
      <c r="AG77" s="26">
        <f t="shared" si="24"/>
        <v>0.328950206941844</v>
      </c>
      <c r="AH77" s="26">
        <f t="shared" si="25"/>
        <v>0.6360832541057166</v>
      </c>
      <c r="AI77" s="26">
        <f t="shared" si="26"/>
        <v>0.36564830272821297</v>
      </c>
      <c r="AJ77" s="52">
        <f t="shared" si="27"/>
        <v>0.6360832541057166</v>
      </c>
    </row>
    <row r="78" spans="1:36" ht="12.75">
      <c r="A78" s="3">
        <v>39061</v>
      </c>
      <c r="B78" s="14">
        <v>0.625</v>
      </c>
      <c r="C78" s="14">
        <v>10.625</v>
      </c>
      <c r="D78" s="37">
        <v>243.54408080555555</v>
      </c>
      <c r="E78" s="26">
        <v>0.707475611111111</v>
      </c>
      <c r="F78" s="52">
        <v>6.31787699</v>
      </c>
      <c r="G78" s="37">
        <v>243.03008591666668</v>
      </c>
      <c r="H78" s="26">
        <v>-0.07614697222222222</v>
      </c>
      <c r="I78" s="52">
        <v>2.470117815</v>
      </c>
      <c r="J78" s="37">
        <v>243.4392562777778</v>
      </c>
      <c r="K78" s="26">
        <v>0.8418183055555556</v>
      </c>
      <c r="L78" s="52">
        <v>1.294714207</v>
      </c>
      <c r="N78" s="37">
        <f t="shared" si="28"/>
        <v>0.9371311650037053</v>
      </c>
      <c r="O78" s="26">
        <f t="shared" si="29"/>
        <v>0.17039502902795123</v>
      </c>
      <c r="P78" s="52">
        <f t="shared" si="30"/>
        <v>1.00502753191443</v>
      </c>
      <c r="Q78" s="16">
        <v>0</v>
      </c>
      <c r="R78" s="16">
        <v>0</v>
      </c>
      <c r="S78" s="94">
        <f t="shared" si="31"/>
        <v>-0.5139557055926077</v>
      </c>
      <c r="T78" s="95">
        <f t="shared" si="32"/>
        <v>-0.7836225833333332</v>
      </c>
      <c r="U78" s="95">
        <f t="shared" si="33"/>
        <v>-0.1048165367050588</v>
      </c>
      <c r="V78" s="95">
        <f t="shared" si="34"/>
        <v>0.13434269444444458</v>
      </c>
      <c r="W78" s="95">
        <f t="shared" si="38"/>
        <v>-0.20625741409922216</v>
      </c>
      <c r="X78" s="96">
        <f t="shared" si="39"/>
        <v>-0.21642662962962955</v>
      </c>
      <c r="Y78" s="94">
        <f t="shared" si="40"/>
        <v>0.5979384813966696</v>
      </c>
      <c r="Z78" s="95">
        <f t="shared" si="35"/>
        <v>1.2905649747080579</v>
      </c>
      <c r="AA78" s="95">
        <f t="shared" si="36"/>
        <v>0.730285890094778</v>
      </c>
      <c r="AB78" s="96">
        <f t="shared" si="37"/>
        <v>1.2905649747080579</v>
      </c>
      <c r="AC78" s="107">
        <f t="shared" si="13"/>
        <v>0.07957251317626912</v>
      </c>
      <c r="AE78" s="37">
        <f t="shared" si="22"/>
        <v>243.31925733160173</v>
      </c>
      <c r="AF78" s="26">
        <f t="shared" si="23"/>
        <v>0.4910489814814814</v>
      </c>
      <c r="AG78" s="26">
        <f t="shared" si="24"/>
        <v>0.3120674293378026</v>
      </c>
      <c r="AH78" s="26">
        <f t="shared" si="25"/>
        <v>0.6366563885750269</v>
      </c>
      <c r="AI78" s="26">
        <f t="shared" si="26"/>
        <v>0.37072748184447607</v>
      </c>
      <c r="AJ78" s="52">
        <f t="shared" si="27"/>
        <v>0.6366563885750269</v>
      </c>
    </row>
    <row r="79" spans="1:36" ht="12.75">
      <c r="A79" s="3">
        <v>39061</v>
      </c>
      <c r="B79" s="14">
        <v>0.6666666666666666</v>
      </c>
      <c r="C79" s="14">
        <v>10.666666666664241</v>
      </c>
      <c r="D79" s="37">
        <v>243.5532100277778</v>
      </c>
      <c r="E79" s="26">
        <v>0.7074465833333333</v>
      </c>
      <c r="F79" s="52">
        <v>6.317689813</v>
      </c>
      <c r="G79" s="37">
        <v>243.05959902777778</v>
      </c>
      <c r="H79" s="26">
        <v>-0.07657616666666667</v>
      </c>
      <c r="I79" s="52">
        <v>2.469965089</v>
      </c>
      <c r="J79" s="37">
        <v>243.5015056388889</v>
      </c>
      <c r="K79" s="26">
        <v>0.8366774166666667</v>
      </c>
      <c r="L79" s="52">
        <v>1.295278524</v>
      </c>
      <c r="N79" s="37">
        <f t="shared" si="28"/>
        <v>0.9264482434310574</v>
      </c>
      <c r="O79" s="26">
        <f t="shared" si="29"/>
        <v>0.13918888091415152</v>
      </c>
      <c r="P79" s="52">
        <f t="shared" si="30"/>
        <v>1.0145507437254189</v>
      </c>
      <c r="Q79" s="16">
        <v>0</v>
      </c>
      <c r="R79" s="16">
        <v>0</v>
      </c>
      <c r="S79" s="94">
        <f t="shared" si="31"/>
        <v>-0.49357337371350274</v>
      </c>
      <c r="T79" s="95">
        <f t="shared" si="32"/>
        <v>-0.78402275</v>
      </c>
      <c r="U79" s="95">
        <f t="shared" si="33"/>
        <v>-0.05170044763931987</v>
      </c>
      <c r="V79" s="95">
        <f t="shared" si="34"/>
        <v>0.1292308333333334</v>
      </c>
      <c r="W79" s="95">
        <f t="shared" si="38"/>
        <v>-0.18175794045094087</v>
      </c>
      <c r="X79" s="96">
        <f t="shared" si="39"/>
        <v>-0.21826397222222219</v>
      </c>
      <c r="Y79" s="94">
        <f t="shared" si="40"/>
        <v>0.5680672864624076</v>
      </c>
      <c r="Z79" s="95">
        <f t="shared" si="35"/>
        <v>1.2919935898499253</v>
      </c>
      <c r="AA79" s="95">
        <f t="shared" si="36"/>
        <v>0.7420716712677777</v>
      </c>
      <c r="AB79" s="96">
        <f t="shared" si="37"/>
        <v>1.2919935898499253</v>
      </c>
      <c r="AC79" s="107">
        <f t="shared" si="13"/>
        <v>0.06341893884931457</v>
      </c>
      <c r="AE79" s="37">
        <f t="shared" si="22"/>
        <v>243.35288685506572</v>
      </c>
      <c r="AF79" s="26">
        <f t="shared" si="23"/>
        <v>0.4891826111111111</v>
      </c>
      <c r="AG79" s="26">
        <f t="shared" si="24"/>
        <v>0.29625754858847864</v>
      </c>
      <c r="AH79" s="26">
        <f t="shared" si="25"/>
        <v>0.6372603426135082</v>
      </c>
      <c r="AI79" s="26">
        <f t="shared" si="26"/>
        <v>0.37794203628753803</v>
      </c>
      <c r="AJ79" s="52">
        <f t="shared" si="27"/>
        <v>0.6372603426135082</v>
      </c>
    </row>
    <row r="80" spans="1:36" ht="12.75">
      <c r="A80" s="3">
        <v>39061</v>
      </c>
      <c r="B80" s="14">
        <v>0.7083333333333334</v>
      </c>
      <c r="C80" s="14">
        <v>10.708333333335759</v>
      </c>
      <c r="D80" s="37">
        <v>243.56233861111113</v>
      </c>
      <c r="E80" s="26">
        <v>0.707417611111111</v>
      </c>
      <c r="F80" s="52">
        <v>6.317502266</v>
      </c>
      <c r="G80" s="37">
        <v>243.08911344444445</v>
      </c>
      <c r="H80" s="26">
        <v>-0.07700538888888889</v>
      </c>
      <c r="I80" s="52">
        <v>2.469812294</v>
      </c>
      <c r="J80" s="37">
        <v>243.56376869444446</v>
      </c>
      <c r="K80" s="26">
        <v>0.8315362777777777</v>
      </c>
      <c r="L80" s="52">
        <v>1.295841596</v>
      </c>
      <c r="N80" s="37">
        <f t="shared" si="28"/>
        <v>0.9160935349139426</v>
      </c>
      <c r="O80" s="26">
        <f t="shared" si="29"/>
        <v>0.12412690377875758</v>
      </c>
      <c r="P80" s="52">
        <f t="shared" si="30"/>
        <v>1.025058612695173</v>
      </c>
      <c r="Q80" s="16">
        <v>0</v>
      </c>
      <c r="R80" s="16">
        <v>0</v>
      </c>
      <c r="S80" s="94">
        <f t="shared" si="31"/>
        <v>-0.4731890972773182</v>
      </c>
      <c r="T80" s="95">
        <f t="shared" si="32"/>
        <v>-0.7844229999999999</v>
      </c>
      <c r="U80" s="95">
        <f t="shared" si="33"/>
        <v>0.0014299743318754593</v>
      </c>
      <c r="V80" s="95">
        <f t="shared" si="34"/>
        <v>0.12411866666666671</v>
      </c>
      <c r="W80" s="95">
        <f t="shared" si="38"/>
        <v>-0.15725304098181425</v>
      </c>
      <c r="X80" s="96">
        <f t="shared" si="39"/>
        <v>-0.22010144444444438</v>
      </c>
      <c r="Y80" s="94">
        <f aca="true" t="shared" si="41" ref="Y80:Y118">2*SQRT((Q80-W80)^2+(R80-X80)^2)</f>
        <v>0.5410107752884742</v>
      </c>
      <c r="Z80" s="95">
        <f t="shared" si="35"/>
        <v>1.293482755559111</v>
      </c>
      <c r="AA80" s="95">
        <f t="shared" si="36"/>
        <v>0.7580706675301198</v>
      </c>
      <c r="AB80" s="96">
        <f t="shared" si="37"/>
        <v>1.293482755559111</v>
      </c>
      <c r="AC80" s="107">
        <f aca="true" t="shared" si="42" ref="AC80:AC143">ABS(S80*U80-T80*V80)/2</f>
        <v>0.0483424442997184</v>
      </c>
      <c r="AE80" s="37">
        <f t="shared" si="22"/>
        <v>243.38652116264637</v>
      </c>
      <c r="AF80" s="26">
        <f t="shared" si="23"/>
        <v>0.4873161666666666</v>
      </c>
      <c r="AG80" s="26">
        <f t="shared" si="24"/>
        <v>0.28170271747213904</v>
      </c>
      <c r="AH80" s="26">
        <f t="shared" si="25"/>
        <v>0.637895108078685</v>
      </c>
      <c r="AI80" s="26">
        <f t="shared" si="26"/>
        <v>0.38717460198450493</v>
      </c>
      <c r="AJ80" s="52">
        <f t="shared" si="27"/>
        <v>0.637895108078685</v>
      </c>
    </row>
    <row r="81" spans="1:36" ht="12.75">
      <c r="A81" s="3">
        <v>39061</v>
      </c>
      <c r="B81" s="14">
        <v>0.75</v>
      </c>
      <c r="C81" s="14">
        <v>10.75</v>
      </c>
      <c r="D81" s="37">
        <v>243.57146652777777</v>
      </c>
      <c r="E81" s="26">
        <v>0.7073886666666667</v>
      </c>
      <c r="F81" s="52">
        <v>6.317314351</v>
      </c>
      <c r="G81" s="37">
        <v>243.11862916666666</v>
      </c>
      <c r="H81" s="26">
        <v>-0.07743466666666667</v>
      </c>
      <c r="I81" s="52">
        <v>2.469659432</v>
      </c>
      <c r="J81" s="37">
        <v>243.62604533333334</v>
      </c>
      <c r="K81" s="26">
        <v>0.8263949166666666</v>
      </c>
      <c r="L81" s="52">
        <v>1.296403424</v>
      </c>
      <c r="N81" s="37">
        <f t="shared" si="28"/>
        <v>0.9060784095015597</v>
      </c>
      <c r="O81" s="26">
        <f t="shared" si="29"/>
        <v>0.13092318172120845</v>
      </c>
      <c r="P81" s="52">
        <f t="shared" si="30"/>
        <v>1.0365223642671646</v>
      </c>
      <c r="Q81" s="16">
        <v>0</v>
      </c>
      <c r="R81" s="16">
        <v>0</v>
      </c>
      <c r="S81" s="94">
        <f t="shared" si="31"/>
        <v>-0.45280284851183494</v>
      </c>
      <c r="T81" s="95">
        <f t="shared" si="32"/>
        <v>-0.7848233333333333</v>
      </c>
      <c r="U81" s="95">
        <f t="shared" si="33"/>
        <v>0.05457464588013442</v>
      </c>
      <c r="V81" s="95">
        <f t="shared" si="34"/>
        <v>0.11900624999999998</v>
      </c>
      <c r="W81" s="95">
        <f t="shared" si="38"/>
        <v>-0.13274273421056684</v>
      </c>
      <c r="X81" s="96">
        <f t="shared" si="39"/>
        <v>-0.22193902777777777</v>
      </c>
      <c r="Y81" s="94">
        <f t="shared" si="41"/>
        <v>0.5172139423358284</v>
      </c>
      <c r="Z81" s="95">
        <f t="shared" si="35"/>
        <v>1.295032382926853</v>
      </c>
      <c r="AA81" s="95">
        <f t="shared" si="36"/>
        <v>0.7780269489497399</v>
      </c>
      <c r="AB81" s="96">
        <f t="shared" si="37"/>
        <v>1.295032382926853</v>
      </c>
      <c r="AC81" s="107">
        <f t="shared" si="42"/>
        <v>0.03434366335072522</v>
      </c>
      <c r="AE81" s="37">
        <f t="shared" si="22"/>
        <v>243.420160209507</v>
      </c>
      <c r="AF81" s="26">
        <f t="shared" si="23"/>
        <v>0.4854496388888889</v>
      </c>
      <c r="AG81" s="26">
        <f t="shared" si="24"/>
        <v>0.2686085143840393</v>
      </c>
      <c r="AH81" s="26">
        <f t="shared" si="25"/>
        <v>0.6385606558794097</v>
      </c>
      <c r="AI81" s="26">
        <f t="shared" si="26"/>
        <v>0.39828678945196144</v>
      </c>
      <c r="AJ81" s="52">
        <f t="shared" si="27"/>
        <v>0.6385606558794097</v>
      </c>
    </row>
    <row r="82" spans="1:36" ht="12.75">
      <c r="A82" s="3">
        <v>39061</v>
      </c>
      <c r="B82" s="14">
        <v>0.7916666666666666</v>
      </c>
      <c r="C82" s="14">
        <v>10.791666666664241</v>
      </c>
      <c r="D82" s="37">
        <v>243.58059380555557</v>
      </c>
      <c r="E82" s="26">
        <v>0.70735975</v>
      </c>
      <c r="F82" s="52">
        <v>6.317126066</v>
      </c>
      <c r="G82" s="37">
        <v>243.1481462222222</v>
      </c>
      <c r="H82" s="26">
        <v>-0.077864</v>
      </c>
      <c r="I82" s="52">
        <v>2.469506502</v>
      </c>
      <c r="J82" s="37">
        <v>243.68833547222224</v>
      </c>
      <c r="K82" s="26">
        <v>0.8212533611111111</v>
      </c>
      <c r="L82" s="52">
        <v>1.296964009</v>
      </c>
      <c r="N82" s="37">
        <f t="shared" si="28"/>
        <v>0.8964143838474699</v>
      </c>
      <c r="O82" s="26">
        <f t="shared" si="29"/>
        <v>0.1567745265422082</v>
      </c>
      <c r="P82" s="52">
        <f t="shared" si="30"/>
        <v>1.048911777011122</v>
      </c>
      <c r="Q82" s="16">
        <v>0</v>
      </c>
      <c r="R82" s="16">
        <v>0</v>
      </c>
      <c r="S82" s="94">
        <f t="shared" si="31"/>
        <v>-0.432414627417455</v>
      </c>
      <c r="T82" s="95">
        <f t="shared" si="32"/>
        <v>-0.78522375</v>
      </c>
      <c r="U82" s="95">
        <f t="shared" si="33"/>
        <v>0.10773345590207584</v>
      </c>
      <c r="V82" s="95">
        <f t="shared" si="34"/>
        <v>0.11389361111111118</v>
      </c>
      <c r="W82" s="95">
        <f t="shared" si="38"/>
        <v>-0.10822705717179305</v>
      </c>
      <c r="X82" s="96">
        <f t="shared" si="39"/>
        <v>-0.22377671296296295</v>
      </c>
      <c r="Y82" s="94">
        <f t="shared" si="41"/>
        <v>0.4971483205988928</v>
      </c>
      <c r="Z82" s="95">
        <f t="shared" si="35"/>
        <v>1.296642365649764</v>
      </c>
      <c r="AA82" s="95">
        <f t="shared" si="36"/>
        <v>0.8016487783747168</v>
      </c>
      <c r="AB82" s="96">
        <f t="shared" si="37"/>
        <v>1.296642365649764</v>
      </c>
      <c r="AC82" s="107">
        <f t="shared" si="42"/>
        <v>0.02142322311170872</v>
      </c>
      <c r="AE82" s="37">
        <f t="shared" si="22"/>
        <v>243.45380398638883</v>
      </c>
      <c r="AF82" s="26">
        <f t="shared" si="23"/>
        <v>0.48358303703703703</v>
      </c>
      <c r="AG82" s="26">
        <f t="shared" si="24"/>
        <v>0.25719968022694106</v>
      </c>
      <c r="AH82" s="26">
        <f t="shared" si="25"/>
        <v>0.6392569469258885</v>
      </c>
      <c r="AI82" s="26">
        <f t="shared" si="26"/>
        <v>0.4111280404053132</v>
      </c>
      <c r="AJ82" s="52">
        <f t="shared" si="27"/>
        <v>0.6392569469258885</v>
      </c>
    </row>
    <row r="83" spans="1:36" ht="12.75">
      <c r="A83" s="3">
        <v>39061</v>
      </c>
      <c r="B83" s="14">
        <v>0.8333333333333334</v>
      </c>
      <c r="C83" s="14">
        <v>10.833333333335759</v>
      </c>
      <c r="D83" s="37">
        <v>243.5897203888889</v>
      </c>
      <c r="E83" s="26">
        <v>0.7073308888888888</v>
      </c>
      <c r="F83" s="52">
        <v>6.316937412</v>
      </c>
      <c r="G83" s="37">
        <v>243.17766455555554</v>
      </c>
      <c r="H83" s="26">
        <v>-0.07829338888888888</v>
      </c>
      <c r="I83" s="52">
        <v>2.469353503</v>
      </c>
      <c r="J83" s="37">
        <v>243.75063902777777</v>
      </c>
      <c r="K83" s="26">
        <v>0.8161116111111112</v>
      </c>
      <c r="L83" s="52">
        <v>1.297523351</v>
      </c>
      <c r="N83" s="37">
        <f t="shared" si="28"/>
        <v>0.8871130931511964</v>
      </c>
      <c r="O83" s="26">
        <f t="shared" si="29"/>
        <v>0.19422694860465034</v>
      </c>
      <c r="P83" s="52">
        <f t="shared" si="30"/>
        <v>1.0621955737163298</v>
      </c>
      <c r="Q83" s="16">
        <v>0</v>
      </c>
      <c r="R83" s="16">
        <v>0</v>
      </c>
      <c r="S83" s="94">
        <f t="shared" si="31"/>
        <v>-0.4120244339920005</v>
      </c>
      <c r="T83" s="95">
        <f t="shared" si="32"/>
        <v>-0.7856242777777778</v>
      </c>
      <c r="U83" s="95">
        <f t="shared" si="33"/>
        <v>0.16090637662033527</v>
      </c>
      <c r="V83" s="95">
        <f t="shared" si="34"/>
        <v>0.10878072222222235</v>
      </c>
      <c r="W83" s="95">
        <f t="shared" si="38"/>
        <v>-0.08370601912388842</v>
      </c>
      <c r="X83" s="96">
        <f t="shared" si="39"/>
        <v>-0.22561451851851846</v>
      </c>
      <c r="Y83" s="94">
        <f t="shared" si="41"/>
        <v>0.4812841514278719</v>
      </c>
      <c r="Z83" s="95">
        <f t="shared" si="35"/>
        <v>1.2983126156779397</v>
      </c>
      <c r="AA83" s="95">
        <f t="shared" si="36"/>
        <v>0.8286263360086661</v>
      </c>
      <c r="AB83" s="96">
        <f t="shared" si="37"/>
        <v>1.2983126156779397</v>
      </c>
      <c r="AC83" s="107">
        <f t="shared" si="42"/>
        <v>0.00958170878964059</v>
      </c>
      <c r="AE83" s="37">
        <f t="shared" si="22"/>
        <v>243.4874524270242</v>
      </c>
      <c r="AF83" s="26">
        <f t="shared" si="23"/>
        <v>0.4817163703703704</v>
      </c>
      <c r="AG83" s="26">
        <f t="shared" si="24"/>
        <v>0.24771081322845423</v>
      </c>
      <c r="AH83" s="26">
        <f t="shared" si="25"/>
        <v>0.6399839496227259</v>
      </c>
      <c r="AI83" s="26">
        <f t="shared" si="26"/>
        <v>0.42554360980546974</v>
      </c>
      <c r="AJ83" s="52">
        <f t="shared" si="27"/>
        <v>0.6399839496227259</v>
      </c>
    </row>
    <row r="84" spans="1:36" ht="12.75">
      <c r="A84" s="3">
        <v>39061</v>
      </c>
      <c r="B84" s="14">
        <v>0.875</v>
      </c>
      <c r="C84" s="14">
        <v>10.875</v>
      </c>
      <c r="D84" s="37">
        <v>243.59884633333334</v>
      </c>
      <c r="E84" s="26">
        <v>0.7073020555555555</v>
      </c>
      <c r="F84" s="52">
        <v>6.316748389</v>
      </c>
      <c r="G84" s="37">
        <v>243.20718424999998</v>
      </c>
      <c r="H84" s="26">
        <v>-0.07872280555555555</v>
      </c>
      <c r="I84" s="52">
        <v>2.469200437</v>
      </c>
      <c r="J84" s="37">
        <v>243.81295594444447</v>
      </c>
      <c r="K84" s="26">
        <v>0.8109697222222223</v>
      </c>
      <c r="L84" s="52">
        <v>1.298081453</v>
      </c>
      <c r="N84" s="37">
        <f t="shared" si="28"/>
        <v>0.8781861386145298</v>
      </c>
      <c r="O84" s="26">
        <f t="shared" si="29"/>
        <v>0.2378716563681149</v>
      </c>
      <c r="P84" s="52">
        <f t="shared" si="30"/>
        <v>1.0763416962231505</v>
      </c>
      <c r="Q84" s="16">
        <v>0</v>
      </c>
      <c r="R84" s="16">
        <v>0</v>
      </c>
      <c r="S84" s="94">
        <f t="shared" si="31"/>
        <v>-0.39163224046285644</v>
      </c>
      <c r="T84" s="95">
        <f t="shared" si="32"/>
        <v>-0.786024861111111</v>
      </c>
      <c r="U84" s="95">
        <f t="shared" si="33"/>
        <v>0.214093296931967</v>
      </c>
      <c r="V84" s="95">
        <f t="shared" si="34"/>
        <v>0.10366766666666682</v>
      </c>
      <c r="W84" s="95">
        <f t="shared" si="38"/>
        <v>-0.059179647843629814</v>
      </c>
      <c r="X84" s="96">
        <f t="shared" si="39"/>
        <v>-0.22745239814814808</v>
      </c>
      <c r="Y84" s="94">
        <f t="shared" si="41"/>
        <v>0.4700503128059366</v>
      </c>
      <c r="Z84" s="95">
        <f t="shared" si="35"/>
        <v>1.3000429573206511</v>
      </c>
      <c r="AA84" s="95">
        <f t="shared" si="36"/>
        <v>0.8586468416509634</v>
      </c>
      <c r="AB84" s="96">
        <f t="shared" si="37"/>
        <v>1.3000429573206511</v>
      </c>
      <c r="AC84" s="107">
        <f t="shared" si="42"/>
        <v>0.0011802371260830405</v>
      </c>
      <c r="AE84" s="37">
        <f t="shared" si="22"/>
        <v>243.5211055606455</v>
      </c>
      <c r="AF84" s="26">
        <f t="shared" si="23"/>
        <v>0.47984965740740737</v>
      </c>
      <c r="AG84" s="26">
        <f t="shared" si="24"/>
        <v>0.24037100732294006</v>
      </c>
      <c r="AH84" s="26">
        <f t="shared" si="25"/>
        <v>0.6407415903918797</v>
      </c>
      <c r="AI84" s="26">
        <f t="shared" si="26"/>
        <v>0.44138095093305385</v>
      </c>
      <c r="AJ84" s="52">
        <f t="shared" si="27"/>
        <v>0.6407415903918797</v>
      </c>
    </row>
    <row r="85" spans="1:36" ht="12.75">
      <c r="A85" s="3">
        <v>39061</v>
      </c>
      <c r="B85" s="14">
        <v>0.9166666666666666</v>
      </c>
      <c r="C85" s="14">
        <v>10.916666666664241</v>
      </c>
      <c r="D85" s="37">
        <v>243.6079716111111</v>
      </c>
      <c r="E85" s="26">
        <v>0.70727325</v>
      </c>
      <c r="F85" s="52">
        <v>6.316558996</v>
      </c>
      <c r="G85" s="37">
        <v>243.2367052222222</v>
      </c>
      <c r="H85" s="26">
        <v>-0.07915227777777778</v>
      </c>
      <c r="I85" s="52">
        <v>2.469047302</v>
      </c>
      <c r="J85" s="37">
        <v>243.8752861388889</v>
      </c>
      <c r="K85" s="26">
        <v>0.8058276944444445</v>
      </c>
      <c r="L85" s="52">
        <v>1.298638315</v>
      </c>
      <c r="N85" s="37">
        <f t="shared" si="28"/>
        <v>0.8696452376690904</v>
      </c>
      <c r="O85" s="26">
        <f t="shared" si="29"/>
        <v>0.2848844453049127</v>
      </c>
      <c r="P85" s="52">
        <f t="shared" si="30"/>
        <v>1.0913177173151705</v>
      </c>
      <c r="Q85" s="16">
        <v>0</v>
      </c>
      <c r="R85" s="16">
        <v>0</v>
      </c>
      <c r="S85" s="94">
        <f t="shared" si="31"/>
        <v>-0.3712381023817092</v>
      </c>
      <c r="T85" s="95">
        <f t="shared" si="32"/>
        <v>-0.7864255277777777</v>
      </c>
      <c r="U85" s="95">
        <f t="shared" si="33"/>
        <v>0.26729416128478134</v>
      </c>
      <c r="V85" s="95">
        <f t="shared" si="34"/>
        <v>0.0985544444444445</v>
      </c>
      <c r="W85" s="95">
        <f>AVERAGE(Q85,S85,U85)</f>
        <v>-0.034647980365642615</v>
      </c>
      <c r="X85" s="96">
        <f>AVERAGE(R85,T85,V85)</f>
        <v>-0.2292903611111111</v>
      </c>
      <c r="Y85" s="94">
        <f t="shared" si="41"/>
        <v>0.46378681413719247</v>
      </c>
      <c r="Z85" s="95">
        <f t="shared" si="35"/>
        <v>1.3018333290793949</v>
      </c>
      <c r="AA85" s="95">
        <f t="shared" si="36"/>
        <v>0.8914062450627205</v>
      </c>
      <c r="AB85" s="96">
        <f t="shared" si="37"/>
        <v>1.3018333290793949</v>
      </c>
      <c r="AC85" s="107">
        <f t="shared" si="42"/>
        <v>0.010862023113002404</v>
      </c>
      <c r="AE85" s="37">
        <f t="shared" si="22"/>
        <v>243.5547633224425</v>
      </c>
      <c r="AF85" s="26">
        <f t="shared" si="23"/>
        <v>0.4779828888888889</v>
      </c>
      <c r="AG85" s="26">
        <f t="shared" si="24"/>
        <v>0.23538307433098235</v>
      </c>
      <c r="AH85" s="26">
        <f t="shared" si="25"/>
        <v>0.6415298504765307</v>
      </c>
      <c r="AI85" s="26">
        <f t="shared" si="26"/>
        <v>0.45849437552982353</v>
      </c>
      <c r="AJ85" s="52">
        <f t="shared" si="27"/>
        <v>0.6415298504765307</v>
      </c>
    </row>
    <row r="86" spans="1:36" ht="12.75">
      <c r="A86" s="3">
        <v>39061</v>
      </c>
      <c r="B86" s="14">
        <v>0.9583333333333334</v>
      </c>
      <c r="C86" s="14">
        <v>10.958333333335759</v>
      </c>
      <c r="D86" s="37">
        <v>243.61709622222222</v>
      </c>
      <c r="E86" s="26">
        <v>0.7072444999999999</v>
      </c>
      <c r="F86" s="52">
        <v>6.316369235</v>
      </c>
      <c r="G86" s="37">
        <v>243.26622752777777</v>
      </c>
      <c r="H86" s="26">
        <v>-0.07958177777777778</v>
      </c>
      <c r="I86" s="52">
        <v>2.4688941</v>
      </c>
      <c r="J86" s="37">
        <v>243.9376295</v>
      </c>
      <c r="K86" s="26">
        <v>0.8006855277777778</v>
      </c>
      <c r="L86" s="52">
        <v>1.299193938</v>
      </c>
      <c r="N86" s="37">
        <f t="shared" si="28"/>
        <v>0.861501987950221</v>
      </c>
      <c r="O86" s="26">
        <f t="shared" si="29"/>
        <v>0.3338519942973083</v>
      </c>
      <c r="P86" s="52">
        <f t="shared" si="30"/>
        <v>1.1070909031687695</v>
      </c>
      <c r="Q86" s="16">
        <v>0</v>
      </c>
      <c r="R86" s="16">
        <v>0</v>
      </c>
      <c r="S86" s="94">
        <f t="shared" si="31"/>
        <v>-0.3508419641954911</v>
      </c>
      <c r="T86" s="95">
        <f t="shared" si="32"/>
        <v>-0.7868262777777777</v>
      </c>
      <c r="U86" s="95">
        <f t="shared" si="33"/>
        <v>0.3205088585735541</v>
      </c>
      <c r="V86" s="95">
        <f t="shared" si="34"/>
        <v>0.09344102777777785</v>
      </c>
      <c r="W86" s="95">
        <f aca="true" t="shared" si="43" ref="W86:W108">AVERAGE(Q86,S86,U86)</f>
        <v>-0.010111035207312324</v>
      </c>
      <c r="X86" s="96">
        <f aca="true" t="shared" si="44" ref="X86:X108">AVERAGE(R86,T86,V86)</f>
        <v>-0.23112841666666661</v>
      </c>
      <c r="Y86" s="94">
        <f t="shared" si="41"/>
        <v>0.46269894326139865</v>
      </c>
      <c r="Z86" s="95">
        <f t="shared" si="35"/>
        <v>1.303683518055837</v>
      </c>
      <c r="AA86" s="95">
        <f t="shared" si="36"/>
        <v>0.9266171559617201</v>
      </c>
      <c r="AB86" s="96">
        <f t="shared" si="37"/>
        <v>1.303683518055837</v>
      </c>
      <c r="AC86" s="107">
        <f t="shared" si="42"/>
        <v>0.019463050702940847</v>
      </c>
      <c r="AE86" s="37">
        <f t="shared" si="22"/>
        <v>243.58842569243993</v>
      </c>
      <c r="AF86" s="26">
        <f t="shared" si="23"/>
        <v>0.47611608333333333</v>
      </c>
      <c r="AG86" s="26">
        <f t="shared" si="24"/>
        <v>0.23289985888539602</v>
      </c>
      <c r="AH86" s="26">
        <f t="shared" si="25"/>
        <v>0.6423486359875954</v>
      </c>
      <c r="AI86" s="26">
        <f t="shared" si="26"/>
        <v>0.47674796641562917</v>
      </c>
      <c r="AJ86" s="52">
        <f t="shared" si="27"/>
        <v>0.6423486359875954</v>
      </c>
    </row>
    <row r="87" spans="1:36" ht="12.75">
      <c r="A87" s="3">
        <v>39062</v>
      </c>
      <c r="B87" s="14">
        <v>0</v>
      </c>
      <c r="C87" s="14">
        <v>11</v>
      </c>
      <c r="D87" s="37">
        <v>243.62622016666668</v>
      </c>
      <c r="E87" s="26">
        <v>0.7072157499999999</v>
      </c>
      <c r="F87" s="52">
        <v>6.316179104</v>
      </c>
      <c r="G87" s="37">
        <v>243.29575113888887</v>
      </c>
      <c r="H87" s="26">
        <v>-0.08001133333333334</v>
      </c>
      <c r="I87" s="52">
        <v>2.468740829</v>
      </c>
      <c r="J87" s="37">
        <v>243.99998594444443</v>
      </c>
      <c r="K87" s="26">
        <v>0.7955433055555555</v>
      </c>
      <c r="L87" s="52">
        <v>1.299748323</v>
      </c>
      <c r="N87" s="37">
        <f t="shared" si="28"/>
        <v>0.8537678965453169</v>
      </c>
      <c r="O87" s="26">
        <f t="shared" si="29"/>
        <v>0.38403298110107903</v>
      </c>
      <c r="P87" s="52">
        <f t="shared" si="30"/>
        <v>1.1236287731670267</v>
      </c>
      <c r="Q87" s="16">
        <v>0</v>
      </c>
      <c r="R87" s="16">
        <v>0</v>
      </c>
      <c r="S87" s="94">
        <f t="shared" si="31"/>
        <v>-0.330443853684568</v>
      </c>
      <c r="T87" s="95">
        <f t="shared" si="32"/>
        <v>-0.7872270833333332</v>
      </c>
      <c r="U87" s="95">
        <f t="shared" si="33"/>
        <v>0.3737373054739946</v>
      </c>
      <c r="V87" s="95">
        <f t="shared" si="34"/>
        <v>0.0883275555555556</v>
      </c>
      <c r="W87" s="95">
        <f t="shared" si="43"/>
        <v>0.01443115059647552</v>
      </c>
      <c r="X87" s="96">
        <f t="shared" si="44"/>
        <v>-0.2329665092592592</v>
      </c>
      <c r="Y87" s="94">
        <f t="shared" si="41"/>
        <v>0.4668261027148446</v>
      </c>
      <c r="Z87" s="95">
        <f t="shared" si="35"/>
        <v>1.3055934321997364</v>
      </c>
      <c r="AA87" s="95">
        <f t="shared" si="36"/>
        <v>0.9640140849968825</v>
      </c>
      <c r="AB87" s="96">
        <f t="shared" si="37"/>
        <v>1.3055934321997364</v>
      </c>
      <c r="AC87" s="107">
        <f t="shared" si="42"/>
        <v>0.02698267577427519</v>
      </c>
      <c r="AE87" s="37">
        <f t="shared" si="22"/>
        <v>243.6220926365186</v>
      </c>
      <c r="AF87" s="26">
        <f t="shared" si="23"/>
        <v>0.47424924074074076</v>
      </c>
      <c r="AG87" s="26">
        <f t="shared" si="24"/>
        <v>0.23300307066982576</v>
      </c>
      <c r="AH87" s="26">
        <f t="shared" si="25"/>
        <v>0.6431979143686143</v>
      </c>
      <c r="AI87" s="26">
        <f t="shared" si="26"/>
        <v>0.4960173668938954</v>
      </c>
      <c r="AJ87" s="52">
        <f t="shared" si="27"/>
        <v>0.6431979143686143</v>
      </c>
    </row>
    <row r="88" spans="1:36" ht="12.75">
      <c r="A88" s="3">
        <v>39062</v>
      </c>
      <c r="B88" s="14">
        <v>0.041666666666666664</v>
      </c>
      <c r="C88" s="14">
        <v>11.041666666664241</v>
      </c>
      <c r="D88" s="37">
        <v>243.63534344444443</v>
      </c>
      <c r="E88" s="26">
        <v>0.7071870833333332</v>
      </c>
      <c r="F88" s="52">
        <v>6.315988604</v>
      </c>
      <c r="G88" s="37">
        <v>243.32527608333334</v>
      </c>
      <c r="H88" s="26">
        <v>-0.08044094444444444</v>
      </c>
      <c r="I88" s="52">
        <v>2.46858749</v>
      </c>
      <c r="J88" s="37">
        <v>244.06235544444445</v>
      </c>
      <c r="K88" s="26">
        <v>0.790401</v>
      </c>
      <c r="L88" s="52">
        <v>1.300301472</v>
      </c>
      <c r="N88" s="37">
        <f t="shared" si="28"/>
        <v>0.8464543890585361</v>
      </c>
      <c r="O88" s="26">
        <f t="shared" si="29"/>
        <v>0.4350126748932806</v>
      </c>
      <c r="P88" s="52">
        <f t="shared" si="30"/>
        <v>1.1408990340553646</v>
      </c>
      <c r="Q88" s="16">
        <v>0</v>
      </c>
      <c r="R88" s="16">
        <v>0</v>
      </c>
      <c r="S88" s="94">
        <f t="shared" si="31"/>
        <v>-0.3100437430675677</v>
      </c>
      <c r="T88" s="95">
        <f t="shared" si="32"/>
        <v>-0.7876280277777776</v>
      </c>
      <c r="U88" s="95">
        <f t="shared" si="33"/>
        <v>0.4269794742031519</v>
      </c>
      <c r="V88" s="95">
        <f t="shared" si="34"/>
        <v>0.08321391666666678</v>
      </c>
      <c r="W88" s="95">
        <f t="shared" si="43"/>
        <v>0.03897857704519473</v>
      </c>
      <c r="X88" s="96">
        <f t="shared" si="44"/>
        <v>-0.23480470370370363</v>
      </c>
      <c r="Y88" s="94">
        <f t="shared" si="41"/>
        <v>0.476036042122242</v>
      </c>
      <c r="Z88" s="95">
        <f t="shared" si="35"/>
        <v>1.3075629355059042</v>
      </c>
      <c r="AA88" s="95">
        <f t="shared" si="36"/>
        <v>1.0033554486773935</v>
      </c>
      <c r="AB88" s="96">
        <f t="shared" si="37"/>
        <v>1.3075629355059042</v>
      </c>
      <c r="AC88" s="107">
        <f t="shared" si="42"/>
        <v>0.033420350663568056</v>
      </c>
      <c r="AE88" s="37">
        <f>(D88+G88+J88)/3*COS(RADIANS(E88))</f>
        <v>243.65576415030444</v>
      </c>
      <c r="AF88" s="26">
        <f>(E88+H88+K88)/3</f>
        <v>0.4723823796296296</v>
      </c>
      <c r="AG88" s="26">
        <f>SQRT((D88-AE88)^2+(E88-AF88)^2)</f>
        <v>0.23569101406121723</v>
      </c>
      <c r="AH88" s="26">
        <f>SQRT((G88-AE88)^2+(H88-AF88)^2)</f>
        <v>0.6440776273482901</v>
      </c>
      <c r="AI88" s="26">
        <f>SQRT((J88-AE88)^2+(K88-AF88)^2)</f>
        <v>0.5161902007716975</v>
      </c>
      <c r="AJ88" s="52">
        <f>MAX(AG88,AH88,AI88)</f>
        <v>0.6440776273482901</v>
      </c>
    </row>
    <row r="89" spans="1:36" ht="12.75">
      <c r="A89" s="3">
        <v>39062</v>
      </c>
      <c r="B89" s="14">
        <v>0.08333333333333333</v>
      </c>
      <c r="C89" s="14">
        <v>11.083333333335759</v>
      </c>
      <c r="D89" s="37">
        <v>243.64446605555554</v>
      </c>
      <c r="E89" s="26">
        <v>0.7071584166666666</v>
      </c>
      <c r="F89" s="52">
        <v>6.315797736</v>
      </c>
      <c r="G89" s="37">
        <v>243.35480230555555</v>
      </c>
      <c r="H89" s="26">
        <v>-0.08087061111111112</v>
      </c>
      <c r="I89" s="52">
        <v>2.468434084</v>
      </c>
      <c r="J89" s="37">
        <v>244.1247378888889</v>
      </c>
      <c r="K89" s="26">
        <v>0.7852586666666667</v>
      </c>
      <c r="L89" s="52">
        <v>1.300853385</v>
      </c>
      <c r="N89" s="37">
        <f t="shared" si="28"/>
        <v>0.8395725436144509</v>
      </c>
      <c r="O89" s="26">
        <f t="shared" si="29"/>
        <v>0.4865444973607</v>
      </c>
      <c r="P89" s="52">
        <f t="shared" si="30"/>
        <v>1.158869944092472</v>
      </c>
      <c r="Q89" s="16">
        <v>0</v>
      </c>
      <c r="R89" s="16">
        <v>0</v>
      </c>
      <c r="S89" s="94">
        <f t="shared" si="31"/>
        <v>-0.28964168790222405</v>
      </c>
      <c r="T89" s="95">
        <f t="shared" si="32"/>
        <v>-0.7880290277777777</v>
      </c>
      <c r="U89" s="95">
        <f t="shared" si="33"/>
        <v>0.48023525366419495</v>
      </c>
      <c r="V89" s="95">
        <f t="shared" si="34"/>
        <v>0.0781002500000001</v>
      </c>
      <c r="W89" s="95">
        <f t="shared" si="43"/>
        <v>0.06353118858732364</v>
      </c>
      <c r="X89" s="96">
        <f t="shared" si="44"/>
        <v>-0.23664292592592587</v>
      </c>
      <c r="Y89" s="94">
        <f t="shared" si="41"/>
        <v>0.4900452481724573</v>
      </c>
      <c r="Z89" s="95">
        <f t="shared" si="35"/>
        <v>1.309591866198446</v>
      </c>
      <c r="AA89" s="95">
        <f t="shared" si="36"/>
        <v>1.044424328792714</v>
      </c>
      <c r="AB89" s="96">
        <f t="shared" si="37"/>
        <v>1.309591866198446</v>
      </c>
      <c r="AC89" s="107">
        <f t="shared" si="42"/>
        <v>0.038775442692374346</v>
      </c>
      <c r="AE89" s="37">
        <f aca="true" t="shared" si="45" ref="AE89:AE130">(D89+G89+J89)/3*COS(RADIANS(E89))</f>
        <v>243.68944018261948</v>
      </c>
      <c r="AF89" s="26">
        <f aca="true" t="shared" si="46" ref="AF89:AF130">(E89+H89+K89)/3</f>
        <v>0.4705154907407407</v>
      </c>
      <c r="AG89" s="26">
        <f aca="true" t="shared" si="47" ref="AG89:AG130">SQRT((D89-AE89)^2+(E89-AF89)^2)</f>
        <v>0.2408786966419954</v>
      </c>
      <c r="AH89" s="26">
        <f aca="true" t="shared" si="48" ref="AH89:AH130">SQRT((G89-AE89)^2+(H89-AF89)^2)</f>
        <v>0.6449877069225678</v>
      </c>
      <c r="AI89" s="26">
        <f aca="true" t="shared" si="49" ref="AI89:AI130">SQRT((J89-AE89)^2+(K89-AF89)^2)</f>
        <v>0.5371660449761763</v>
      </c>
      <c r="AJ89" s="52">
        <f aca="true" t="shared" si="50" ref="AJ89:AJ130">MAX(AG89,AH89,AI89)</f>
        <v>0.6449877069225678</v>
      </c>
    </row>
    <row r="90" spans="1:36" ht="12.75">
      <c r="A90" s="3">
        <v>39062</v>
      </c>
      <c r="B90" s="14">
        <v>0.125</v>
      </c>
      <c r="C90" s="14">
        <v>11.125</v>
      </c>
      <c r="D90" s="37">
        <v>243.653588</v>
      </c>
      <c r="E90" s="26">
        <v>0.7071298055555555</v>
      </c>
      <c r="F90" s="52">
        <v>6.315606498</v>
      </c>
      <c r="G90" s="37">
        <v>243.38432988888889</v>
      </c>
      <c r="H90" s="26">
        <v>-0.08130030555555555</v>
      </c>
      <c r="I90" s="52">
        <v>2.468280609</v>
      </c>
      <c r="J90" s="37">
        <v>244.18713319444444</v>
      </c>
      <c r="K90" s="26">
        <v>0.7801163055555556</v>
      </c>
      <c r="L90" s="52">
        <v>1.301404063</v>
      </c>
      <c r="N90" s="37">
        <f t="shared" si="28"/>
        <v>0.833133199420418</v>
      </c>
      <c r="O90" s="26">
        <f t="shared" si="29"/>
        <v>0.5384739039936374</v>
      </c>
      <c r="P90" s="52">
        <f t="shared" si="30"/>
        <v>1.1775102664777395</v>
      </c>
      <c r="Q90" s="16">
        <v>0</v>
      </c>
      <c r="R90" s="16">
        <v>0</v>
      </c>
      <c r="S90" s="94">
        <f t="shared" si="31"/>
        <v>-0.2692376048582793</v>
      </c>
      <c r="T90" s="95">
        <f t="shared" si="32"/>
        <v>-0.788430111111111</v>
      </c>
      <c r="U90" s="95">
        <f t="shared" si="33"/>
        <v>0.5335045605239931</v>
      </c>
      <c r="V90" s="95">
        <f t="shared" si="34"/>
        <v>0.07298650000000007</v>
      </c>
      <c r="W90" s="95">
        <f t="shared" si="43"/>
        <v>0.0880889852219046</v>
      </c>
      <c r="X90" s="96">
        <f t="shared" si="44"/>
        <v>-0.23848120370370365</v>
      </c>
      <c r="Y90" s="94">
        <f t="shared" si="41"/>
        <v>0.5084602396938912</v>
      </c>
      <c r="Z90" s="95">
        <f t="shared" si="35"/>
        <v>1.3116799803868822</v>
      </c>
      <c r="AA90" s="95">
        <f t="shared" si="36"/>
        <v>1.0870274424726334</v>
      </c>
      <c r="AB90" s="96">
        <f t="shared" si="37"/>
        <v>1.3116799803868822</v>
      </c>
      <c r="AC90" s="107">
        <f t="shared" si="42"/>
        <v>0.04304736787591882</v>
      </c>
      <c r="AE90" s="37">
        <f t="shared" si="45"/>
        <v>243.7231207305471</v>
      </c>
      <c r="AF90" s="26">
        <f t="shared" si="46"/>
        <v>0.46864860185185186</v>
      </c>
      <c r="AG90" s="26">
        <f t="shared" si="47"/>
        <v>0.24841112120293726</v>
      </c>
      <c r="AH90" s="26">
        <f t="shared" si="48"/>
        <v>0.6459280417740656</v>
      </c>
      <c r="AI90" s="26">
        <f t="shared" si="49"/>
        <v>0.5588557032924916</v>
      </c>
      <c r="AJ90" s="52">
        <f t="shared" si="50"/>
        <v>0.6459280417740656</v>
      </c>
    </row>
    <row r="91" spans="1:36" ht="12.75">
      <c r="A91" s="3">
        <v>39062</v>
      </c>
      <c r="B91" s="14">
        <v>0.16666666666666666</v>
      </c>
      <c r="C91" s="14">
        <v>11.166666666664241</v>
      </c>
      <c r="D91" s="37">
        <v>243.66270925</v>
      </c>
      <c r="E91" s="26">
        <v>0.7071012222222222</v>
      </c>
      <c r="F91" s="52">
        <v>6.315414891</v>
      </c>
      <c r="G91" s="37">
        <v>243.41385875</v>
      </c>
      <c r="H91" s="26">
        <v>-0.08173005555555556</v>
      </c>
      <c r="I91" s="52">
        <v>2.468127066</v>
      </c>
      <c r="J91" s="37">
        <v>244.24954127777775</v>
      </c>
      <c r="K91" s="26">
        <v>0.7749739722222223</v>
      </c>
      <c r="L91" s="52">
        <v>1.301953508</v>
      </c>
      <c r="N91" s="37">
        <f t="shared" si="28"/>
        <v>0.8271468580740142</v>
      </c>
      <c r="O91" s="26">
        <f t="shared" si="29"/>
        <v>0.5906996628378819</v>
      </c>
      <c r="P91" s="52">
        <f t="shared" si="30"/>
        <v>1.1967897298281331</v>
      </c>
      <c r="Q91" s="16">
        <v>0</v>
      </c>
      <c r="R91" s="16">
        <v>0</v>
      </c>
      <c r="S91" s="94">
        <f t="shared" si="31"/>
        <v>-0.24883154948919148</v>
      </c>
      <c r="T91" s="95">
        <f t="shared" si="32"/>
        <v>-0.7888312777777777</v>
      </c>
      <c r="U91" s="95">
        <f t="shared" si="33"/>
        <v>0.586787339233069</v>
      </c>
      <c r="V91" s="95">
        <f t="shared" si="34"/>
        <v>0.06787275000000015</v>
      </c>
      <c r="W91" s="95">
        <f t="shared" si="43"/>
        <v>0.11265192991462585</v>
      </c>
      <c r="X91" s="96">
        <f t="shared" si="44"/>
        <v>-0.24031950925925918</v>
      </c>
      <c r="Y91" s="94">
        <f t="shared" si="41"/>
        <v>0.5308254848595758</v>
      </c>
      <c r="Z91" s="95">
        <f t="shared" si="35"/>
        <v>1.3138271820680265</v>
      </c>
      <c r="AA91" s="95">
        <f t="shared" si="36"/>
        <v>1.1309939965126148</v>
      </c>
      <c r="AB91" s="96">
        <f t="shared" si="37"/>
        <v>1.3138271820680265</v>
      </c>
      <c r="AC91" s="107">
        <f t="shared" si="42"/>
        <v>0.04623552736660632</v>
      </c>
      <c r="AE91" s="37">
        <f t="shared" si="45"/>
        <v>243.75680573073507</v>
      </c>
      <c r="AF91" s="26">
        <f t="shared" si="46"/>
        <v>0.466781712962963</v>
      </c>
      <c r="AG91" s="26">
        <f t="shared" si="47"/>
        <v>0.25808450983609005</v>
      </c>
      <c r="AH91" s="26">
        <f t="shared" si="48"/>
        <v>0.6468985946797299</v>
      </c>
      <c r="AI91" s="26">
        <f t="shared" si="49"/>
        <v>0.581180512394196</v>
      </c>
      <c r="AJ91" s="52">
        <f t="shared" si="50"/>
        <v>0.6468985946797299</v>
      </c>
    </row>
    <row r="92" spans="1:36" ht="12.75">
      <c r="A92" s="3">
        <v>39062</v>
      </c>
      <c r="B92" s="14">
        <v>0.20833333333333334</v>
      </c>
      <c r="C92" s="14">
        <v>11.208333333335759</v>
      </c>
      <c r="D92" s="37">
        <v>243.67182983333333</v>
      </c>
      <c r="E92" s="26">
        <v>0.7070726944444444</v>
      </c>
      <c r="F92" s="52">
        <v>6.315222915</v>
      </c>
      <c r="G92" s="37">
        <v>243.44338894444445</v>
      </c>
      <c r="H92" s="26">
        <v>-0.08215983333333333</v>
      </c>
      <c r="I92" s="52">
        <v>2.467973456</v>
      </c>
      <c r="J92" s="37">
        <v>244.31196211111111</v>
      </c>
      <c r="K92" s="26">
        <v>0.769831638888889</v>
      </c>
      <c r="L92" s="52">
        <v>1.302501721</v>
      </c>
      <c r="N92" s="37">
        <f t="shared" si="28"/>
        <v>0.8216235607150272</v>
      </c>
      <c r="O92" s="26">
        <f t="shared" si="29"/>
        <v>0.6431528713356292</v>
      </c>
      <c r="P92" s="52">
        <f t="shared" si="30"/>
        <v>1.2166787839551008</v>
      </c>
      <c r="Q92" s="16">
        <v>0</v>
      </c>
      <c r="R92" s="16">
        <v>0</v>
      </c>
      <c r="S92" s="94">
        <f t="shared" si="31"/>
        <v>-0.22842349401832399</v>
      </c>
      <c r="T92" s="95">
        <f t="shared" si="32"/>
        <v>-0.7892325277777777</v>
      </c>
      <c r="U92" s="95">
        <f t="shared" si="33"/>
        <v>0.6400835342355585</v>
      </c>
      <c r="V92" s="95">
        <f t="shared" si="34"/>
        <v>0.06275894444444452</v>
      </c>
      <c r="W92" s="95">
        <f t="shared" si="43"/>
        <v>0.13722001340574486</v>
      </c>
      <c r="X92" s="96">
        <f t="shared" si="44"/>
        <v>-0.24215786111111107</v>
      </c>
      <c r="Y92" s="94">
        <f t="shared" si="41"/>
        <v>0.5566678067823968</v>
      </c>
      <c r="Z92" s="95">
        <f t="shared" si="35"/>
        <v>1.3160332297169697</v>
      </c>
      <c r="AA92" s="95">
        <f t="shared" si="36"/>
        <v>1.17617342070217</v>
      </c>
      <c r="AB92" s="96">
        <f t="shared" si="37"/>
        <v>1.3160332297169697</v>
      </c>
      <c r="AC92" s="107">
        <f t="shared" si="42"/>
        <v>0.04833935849456485</v>
      </c>
      <c r="AE92" s="37">
        <f t="shared" si="45"/>
        <v>243.79049520024154</v>
      </c>
      <c r="AF92" s="26">
        <f t="shared" si="46"/>
        <v>0.46491483333333333</v>
      </c>
      <c r="AG92" s="26">
        <f t="shared" si="47"/>
        <v>0.26966998164676526</v>
      </c>
      <c r="AH92" s="26">
        <f t="shared" si="48"/>
        <v>0.6478992542995532</v>
      </c>
      <c r="AI92" s="26">
        <f t="shared" si="49"/>
        <v>0.604071185740608</v>
      </c>
      <c r="AJ92" s="52">
        <f t="shared" si="50"/>
        <v>0.6478992542995532</v>
      </c>
    </row>
    <row r="93" spans="1:36" ht="12.75">
      <c r="A93" s="3">
        <v>39062</v>
      </c>
      <c r="B93" s="14">
        <v>0.25</v>
      </c>
      <c r="C93" s="14">
        <v>11.25</v>
      </c>
      <c r="D93" s="37">
        <v>243.68094975</v>
      </c>
      <c r="E93" s="26">
        <v>0.7070441666666666</v>
      </c>
      <c r="F93" s="52">
        <v>6.31503057</v>
      </c>
      <c r="G93" s="37">
        <v>243.47292044444444</v>
      </c>
      <c r="H93" s="26">
        <v>-0.08258966666666667</v>
      </c>
      <c r="I93" s="52">
        <v>2.467819777</v>
      </c>
      <c r="J93" s="37">
        <v>244.37439555555557</v>
      </c>
      <c r="K93" s="26">
        <v>0.7646893611111111</v>
      </c>
      <c r="L93" s="52">
        <v>1.303048702</v>
      </c>
      <c r="N93" s="37">
        <f t="shared" si="28"/>
        <v>0.8165728337848659</v>
      </c>
      <c r="O93" s="26">
        <f t="shared" si="29"/>
        <v>0.6957850459208418</v>
      </c>
      <c r="P93" s="52">
        <f t="shared" si="30"/>
        <v>1.2371489151743769</v>
      </c>
      <c r="Q93" s="16">
        <v>0</v>
      </c>
      <c r="R93" s="16">
        <v>0</v>
      </c>
      <c r="S93" s="94">
        <f t="shared" si="31"/>
        <v>-0.20801346622454947</v>
      </c>
      <c r="T93" s="95">
        <f t="shared" si="32"/>
        <v>-0.7896338333333333</v>
      </c>
      <c r="U93" s="95">
        <f t="shared" si="33"/>
        <v>0.6933930066596649</v>
      </c>
      <c r="V93" s="95">
        <f t="shared" si="34"/>
        <v>0.05764519444444449</v>
      </c>
      <c r="W93" s="95">
        <f t="shared" si="43"/>
        <v>0.16179318014503846</v>
      </c>
      <c r="X93" s="96">
        <f t="shared" si="44"/>
        <v>-0.24399621296296292</v>
      </c>
      <c r="Y93" s="94">
        <f t="shared" si="41"/>
        <v>0.5855294529969006</v>
      </c>
      <c r="Z93" s="95">
        <f t="shared" si="35"/>
        <v>1.3182979457809403</v>
      </c>
      <c r="AA93" s="95">
        <f t="shared" si="36"/>
        <v>1.222433497926333</v>
      </c>
      <c r="AB93" s="96">
        <f t="shared" si="37"/>
        <v>1.3182979457809403</v>
      </c>
      <c r="AC93" s="107">
        <f t="shared" si="42"/>
        <v>0.04935824345436347</v>
      </c>
      <c r="AE93" s="37">
        <f t="shared" si="45"/>
        <v>243.82418908643194</v>
      </c>
      <c r="AF93" s="26">
        <f t="shared" si="46"/>
        <v>0.4630479537037037</v>
      </c>
      <c r="AG93" s="26">
        <f t="shared" si="47"/>
        <v>0.282934019590667</v>
      </c>
      <c r="AH93" s="26">
        <f t="shared" si="48"/>
        <v>0.648929943527947</v>
      </c>
      <c r="AI93" s="26">
        <f t="shared" si="49"/>
        <v>0.6274668894278053</v>
      </c>
      <c r="AJ93" s="52">
        <f t="shared" si="50"/>
        <v>0.648929943527947</v>
      </c>
    </row>
    <row r="94" spans="1:36" ht="12.75">
      <c r="A94" s="3">
        <v>39062</v>
      </c>
      <c r="B94" s="14">
        <v>0.2916666666666667</v>
      </c>
      <c r="C94" s="14">
        <v>11.291666666664241</v>
      </c>
      <c r="D94" s="37">
        <v>243.690069</v>
      </c>
      <c r="E94" s="26">
        <v>0.7070156944444445</v>
      </c>
      <c r="F94" s="52">
        <v>6.314837856</v>
      </c>
      <c r="G94" s="37">
        <v>243.50245325</v>
      </c>
      <c r="H94" s="26">
        <v>-0.08301955555555555</v>
      </c>
      <c r="I94" s="52">
        <v>2.467666031</v>
      </c>
      <c r="J94" s="37">
        <v>244.43684158333335</v>
      </c>
      <c r="K94" s="26">
        <v>0.7595471666666667</v>
      </c>
      <c r="L94" s="52">
        <v>1.303594454</v>
      </c>
      <c r="N94" s="37">
        <f t="shared" si="28"/>
        <v>0.812003698469116</v>
      </c>
      <c r="O94" s="26">
        <f t="shared" si="29"/>
        <v>0.7485612433817219</v>
      </c>
      <c r="P94" s="52">
        <f t="shared" si="30"/>
        <v>1.2581726454798385</v>
      </c>
      <c r="Q94" s="16">
        <v>0</v>
      </c>
      <c r="R94" s="16">
        <v>0</v>
      </c>
      <c r="S94" s="94">
        <f t="shared" si="31"/>
        <v>-0.18760146610557357</v>
      </c>
      <c r="T94" s="95">
        <f t="shared" si="32"/>
        <v>-0.79003525</v>
      </c>
      <c r="U94" s="95">
        <f t="shared" si="33"/>
        <v>0.7467157287210143</v>
      </c>
      <c r="V94" s="95">
        <f t="shared" si="34"/>
        <v>0.05253147222222221</v>
      </c>
      <c r="W94" s="95">
        <f t="shared" si="43"/>
        <v>0.18637142087181358</v>
      </c>
      <c r="X94" s="96">
        <f t="shared" si="44"/>
        <v>-0.24583459259259258</v>
      </c>
      <c r="Y94" s="94">
        <f t="shared" si="41"/>
        <v>0.616989314114741</v>
      </c>
      <c r="Z94" s="95">
        <f t="shared" si="35"/>
        <v>1.3206211806825696</v>
      </c>
      <c r="AA94" s="95">
        <f t="shared" si="36"/>
        <v>1.269658303595228</v>
      </c>
      <c r="AB94" s="96">
        <f t="shared" si="37"/>
        <v>1.3206211806825696</v>
      </c>
      <c r="AC94" s="107">
        <f t="shared" si="42"/>
        <v>0.04929162534110133</v>
      </c>
      <c r="AE94" s="37">
        <f t="shared" si="45"/>
        <v>243.85788737712997</v>
      </c>
      <c r="AF94" s="26">
        <f t="shared" si="46"/>
        <v>0.46118110185185185</v>
      </c>
      <c r="AG94" s="26">
        <f t="shared" si="47"/>
        <v>0.29765358156371097</v>
      </c>
      <c r="AH94" s="26">
        <f t="shared" si="48"/>
        <v>0.6499905955098861</v>
      </c>
      <c r="AI94" s="26">
        <f t="shared" si="49"/>
        <v>0.6513142724627344</v>
      </c>
      <c r="AJ94" s="52">
        <f t="shared" si="50"/>
        <v>0.6513142724627344</v>
      </c>
    </row>
    <row r="95" spans="1:36" ht="12.75">
      <c r="A95" s="3">
        <v>39062</v>
      </c>
      <c r="B95" s="14">
        <v>0.3333333333333333</v>
      </c>
      <c r="C95" s="14">
        <v>11.333333333335759</v>
      </c>
      <c r="D95" s="37">
        <v>243.69918755555557</v>
      </c>
      <c r="E95" s="26">
        <v>0.7069872777777777</v>
      </c>
      <c r="F95" s="52">
        <v>6.314644773</v>
      </c>
      <c r="G95" s="37">
        <v>243.5319873888889</v>
      </c>
      <c r="H95" s="26">
        <v>-0.0834495</v>
      </c>
      <c r="I95" s="52">
        <v>2.467512216</v>
      </c>
      <c r="J95" s="37">
        <v>244.4993000833333</v>
      </c>
      <c r="K95" s="26">
        <v>0.7544050555555556</v>
      </c>
      <c r="L95" s="52">
        <v>1.304138976</v>
      </c>
      <c r="N95" s="37">
        <f t="shared" si="28"/>
        <v>0.807924463750031</v>
      </c>
      <c r="O95" s="26">
        <f t="shared" si="29"/>
        <v>0.8014555731037561</v>
      </c>
      <c r="P95" s="52">
        <f t="shared" si="30"/>
        <v>1.2797234545838423</v>
      </c>
      <c r="Q95" s="16">
        <v>0</v>
      </c>
      <c r="R95" s="16">
        <v>0</v>
      </c>
      <c r="S95" s="94">
        <f t="shared" si="31"/>
        <v>-0.1671874381108199</v>
      </c>
      <c r="T95" s="95">
        <f t="shared" si="32"/>
        <v>-0.7904367777777777</v>
      </c>
      <c r="U95" s="95">
        <f t="shared" si="33"/>
        <v>0.800051617090852</v>
      </c>
      <c r="V95" s="95">
        <f t="shared" si="34"/>
        <v>0.04741777777777789</v>
      </c>
      <c r="W95" s="95">
        <f t="shared" si="43"/>
        <v>0.21095472632667736</v>
      </c>
      <c r="X95" s="96">
        <f t="shared" si="44"/>
        <v>-0.24767299999999992</v>
      </c>
      <c r="Y95" s="94">
        <f t="shared" si="41"/>
        <v>0.6506729177968399</v>
      </c>
      <c r="Z95" s="95">
        <f t="shared" si="35"/>
        <v>1.323002668165231</v>
      </c>
      <c r="AA95" s="95">
        <f t="shared" si="36"/>
        <v>1.3177461270480166</v>
      </c>
      <c r="AB95" s="96">
        <f t="shared" si="37"/>
        <v>1.323002668165231</v>
      </c>
      <c r="AC95" s="107">
        <f t="shared" si="42"/>
        <v>0.04813891237089437</v>
      </c>
      <c r="AE95" s="37">
        <f t="shared" si="45"/>
        <v>243.89159003530045</v>
      </c>
      <c r="AF95" s="26">
        <f t="shared" si="46"/>
        <v>0.45931427777777784</v>
      </c>
      <c r="AG95" s="26">
        <f t="shared" si="47"/>
        <v>0.3136249816914795</v>
      </c>
      <c r="AH95" s="26">
        <f t="shared" si="48"/>
        <v>0.6510810869421736</v>
      </c>
      <c r="AI95" s="26">
        <f t="shared" si="49"/>
        <v>0.6755664805254853</v>
      </c>
      <c r="AJ95" s="52">
        <f t="shared" si="50"/>
        <v>0.6755664805254853</v>
      </c>
    </row>
    <row r="96" spans="1:36" ht="12.75">
      <c r="A96" s="3">
        <v>39062</v>
      </c>
      <c r="B96" s="14">
        <v>0.375</v>
      </c>
      <c r="C96" s="14">
        <v>11.375</v>
      </c>
      <c r="D96" s="37">
        <v>243.70830541666666</v>
      </c>
      <c r="E96" s="26">
        <v>0.7069588611111111</v>
      </c>
      <c r="F96" s="52">
        <v>6.314451321</v>
      </c>
      <c r="G96" s="37">
        <v>243.56152283333336</v>
      </c>
      <c r="H96" s="26">
        <v>-0.08387947222222222</v>
      </c>
      <c r="I96" s="52">
        <v>2.467358334</v>
      </c>
      <c r="J96" s="37">
        <v>244.56177100000002</v>
      </c>
      <c r="K96" s="26">
        <v>0.7492630555555555</v>
      </c>
      <c r="L96" s="52">
        <v>1.30468227</v>
      </c>
      <c r="N96" s="37">
        <f t="shared" si="28"/>
        <v>0.8043426609774076</v>
      </c>
      <c r="O96" s="26">
        <f t="shared" si="29"/>
        <v>0.8544485102353543</v>
      </c>
      <c r="P96" s="52">
        <f t="shared" si="30"/>
        <v>1.3017759877309067</v>
      </c>
      <c r="Q96" s="16">
        <v>0</v>
      </c>
      <c r="R96" s="16">
        <v>0</v>
      </c>
      <c r="S96" s="94">
        <f t="shared" si="31"/>
        <v>-0.14677141001834287</v>
      </c>
      <c r="T96" s="95">
        <f t="shared" si="32"/>
        <v>-0.7908383333333333</v>
      </c>
      <c r="U96" s="95">
        <f t="shared" si="33"/>
        <v>0.8534006162265311</v>
      </c>
      <c r="V96" s="95">
        <f t="shared" si="34"/>
        <v>0.04230419444444444</v>
      </c>
      <c r="W96" s="95">
        <f t="shared" si="43"/>
        <v>0.23554306873606276</v>
      </c>
      <c r="X96" s="96">
        <f t="shared" si="44"/>
        <v>-0.24951137962962963</v>
      </c>
      <c r="Y96" s="94">
        <f t="shared" si="41"/>
        <v>0.6862549549381272</v>
      </c>
      <c r="Z96" s="95">
        <f t="shared" si="35"/>
        <v>1.3254421624067714</v>
      </c>
      <c r="AA96" s="95">
        <f t="shared" si="36"/>
        <v>1.366607885625014</v>
      </c>
      <c r="AB96" s="96">
        <f t="shared" si="37"/>
        <v>1.366607885625014</v>
      </c>
      <c r="AC96" s="107">
        <f t="shared" si="42"/>
        <v>0.04589951656331849</v>
      </c>
      <c r="AE96" s="37">
        <f t="shared" si="45"/>
        <v>243.92529703608557</v>
      </c>
      <c r="AF96" s="26">
        <f t="shared" si="46"/>
        <v>0.45744748148148145</v>
      </c>
      <c r="AG96" s="26">
        <f t="shared" si="47"/>
        <v>0.33066794743778893</v>
      </c>
      <c r="AH96" s="26">
        <f t="shared" si="48"/>
        <v>0.6522013043486944</v>
      </c>
      <c r="AI96" s="26">
        <f t="shared" si="49"/>
        <v>0.7001824305230457</v>
      </c>
      <c r="AJ96" s="52">
        <f t="shared" si="50"/>
        <v>0.7001824305230457</v>
      </c>
    </row>
    <row r="97" spans="1:36" ht="12.75">
      <c r="A97" s="3">
        <v>39062</v>
      </c>
      <c r="B97" s="14">
        <v>0.4166666666666667</v>
      </c>
      <c r="C97" s="14">
        <v>11.416666666664241</v>
      </c>
      <c r="D97" s="37">
        <v>243.71742261111112</v>
      </c>
      <c r="E97" s="26">
        <v>0.7069304999999999</v>
      </c>
      <c r="F97" s="52">
        <v>6.314257501</v>
      </c>
      <c r="G97" s="37">
        <v>243.59105958333333</v>
      </c>
      <c r="H97" s="26">
        <v>-0.08430947222222222</v>
      </c>
      <c r="I97" s="52">
        <v>2.467204384</v>
      </c>
      <c r="J97" s="37">
        <v>244.6242542777778</v>
      </c>
      <c r="K97" s="26">
        <v>0.7441211944444444</v>
      </c>
      <c r="L97" s="52">
        <v>1.305224338</v>
      </c>
      <c r="N97" s="37">
        <f t="shared" si="28"/>
        <v>0.8012651731857398</v>
      </c>
      <c r="O97" s="26">
        <f t="shared" si="29"/>
        <v>0.9075250068803367</v>
      </c>
      <c r="P97" s="52">
        <f t="shared" si="30"/>
        <v>1.3243059822870167</v>
      </c>
      <c r="Q97" s="16">
        <v>0</v>
      </c>
      <c r="R97" s="16">
        <v>0</v>
      </c>
      <c r="S97" s="94">
        <f t="shared" si="31"/>
        <v>-0.12635340960239566</v>
      </c>
      <c r="T97" s="95">
        <f t="shared" si="32"/>
        <v>-0.7912399722222221</v>
      </c>
      <c r="U97" s="95">
        <f t="shared" si="33"/>
        <v>0.906762642790215</v>
      </c>
      <c r="V97" s="95">
        <f t="shared" si="34"/>
        <v>0.03719069444444445</v>
      </c>
      <c r="W97" s="95">
        <f t="shared" si="43"/>
        <v>0.2601364110626065</v>
      </c>
      <c r="X97" s="96">
        <f t="shared" si="44"/>
        <v>-0.25134975925925923</v>
      </c>
      <c r="Y97" s="94">
        <f t="shared" si="41"/>
        <v>0.7234574039712939</v>
      </c>
      <c r="Z97" s="95">
        <f t="shared" si="35"/>
        <v>1.32793949189089</v>
      </c>
      <c r="AA97" s="95">
        <f t="shared" si="36"/>
        <v>1.4161653533140628</v>
      </c>
      <c r="AB97" s="96">
        <f t="shared" si="37"/>
        <v>1.4161653533140628</v>
      </c>
      <c r="AC97" s="107">
        <f t="shared" si="42"/>
        <v>0.04257289378873772</v>
      </c>
      <c r="AE97" s="37">
        <f t="shared" si="45"/>
        <v>243.95900836730792</v>
      </c>
      <c r="AF97" s="26">
        <f t="shared" si="46"/>
        <v>0.4555807407407407</v>
      </c>
      <c r="AG97" s="26">
        <f t="shared" si="47"/>
        <v>0.34862641764052593</v>
      </c>
      <c r="AH97" s="26">
        <f t="shared" si="48"/>
        <v>0.6533511687305441</v>
      </c>
      <c r="AI97" s="26">
        <f t="shared" si="49"/>
        <v>0.7251259992721513</v>
      </c>
      <c r="AJ97" s="52">
        <f t="shared" si="50"/>
        <v>0.7251259992721513</v>
      </c>
    </row>
    <row r="98" spans="1:36" ht="12.75">
      <c r="A98" s="3">
        <v>39062</v>
      </c>
      <c r="B98" s="14">
        <v>0.4583333333333333</v>
      </c>
      <c r="C98" s="14">
        <v>11.458333333335759</v>
      </c>
      <c r="D98" s="37">
        <v>243.72653911111112</v>
      </c>
      <c r="E98" s="26">
        <v>0.7069021944444444</v>
      </c>
      <c r="F98" s="52">
        <v>6.314063311</v>
      </c>
      <c r="G98" s="37">
        <v>243.62059766666667</v>
      </c>
      <c r="H98" s="26">
        <v>-0.08473955555555555</v>
      </c>
      <c r="I98" s="52">
        <v>2.467050366</v>
      </c>
      <c r="J98" s="37">
        <v>244.68674980555556</v>
      </c>
      <c r="K98" s="26">
        <v>0.7389794999999999</v>
      </c>
      <c r="L98" s="52">
        <v>1.30576518</v>
      </c>
      <c r="N98" s="37">
        <f t="shared" si="28"/>
        <v>0.7986980290568588</v>
      </c>
      <c r="O98" s="26">
        <f t="shared" si="29"/>
        <v>0.9606733005030752</v>
      </c>
      <c r="P98" s="52">
        <f t="shared" si="30"/>
        <v>1.3472902357607266</v>
      </c>
      <c r="Q98" s="16">
        <v>0</v>
      </c>
      <c r="R98" s="16">
        <v>0</v>
      </c>
      <c r="S98" s="94">
        <f t="shared" si="31"/>
        <v>-0.10593338131225885</v>
      </c>
      <c r="T98" s="95">
        <f t="shared" si="32"/>
        <v>-0.7916417499999999</v>
      </c>
      <c r="U98" s="95">
        <f t="shared" si="33"/>
        <v>0.9601376134532837</v>
      </c>
      <c r="V98" s="95">
        <f t="shared" si="34"/>
        <v>0.032077305555555546</v>
      </c>
      <c r="W98" s="95">
        <f t="shared" si="43"/>
        <v>0.2847347440470083</v>
      </c>
      <c r="X98" s="96">
        <f t="shared" si="44"/>
        <v>-0.2531881481481481</v>
      </c>
      <c r="Y98" s="94">
        <f t="shared" si="41"/>
        <v>0.7620449142411593</v>
      </c>
      <c r="Z98" s="95">
        <f t="shared" si="35"/>
        <v>1.3304944427076073</v>
      </c>
      <c r="AA98" s="95">
        <f t="shared" si="36"/>
        <v>1.4663497742067004</v>
      </c>
      <c r="AB98" s="96">
        <f t="shared" si="37"/>
        <v>1.4663497742067004</v>
      </c>
      <c r="AC98" s="107">
        <f t="shared" si="42"/>
        <v>0.03815844480645209</v>
      </c>
      <c r="AE98" s="37">
        <f t="shared" si="45"/>
        <v>243.99272399193254</v>
      </c>
      <c r="AF98" s="26">
        <f t="shared" si="46"/>
        <v>0.45371404629629625</v>
      </c>
      <c r="AG98" s="26">
        <f t="shared" si="47"/>
        <v>0.36736715849487483</v>
      </c>
      <c r="AH98" s="26">
        <f t="shared" si="48"/>
        <v>0.6545305824047571</v>
      </c>
      <c r="AI98" s="26">
        <f t="shared" si="49"/>
        <v>0.75036538369776</v>
      </c>
      <c r="AJ98" s="52">
        <f t="shared" si="50"/>
        <v>0.75036538369776</v>
      </c>
    </row>
    <row r="99" spans="1:36" ht="12.75">
      <c r="A99" s="3">
        <v>39062</v>
      </c>
      <c r="B99" s="14">
        <v>0.5</v>
      </c>
      <c r="C99" s="14">
        <v>11.5</v>
      </c>
      <c r="D99" s="37">
        <v>243.73565491666665</v>
      </c>
      <c r="E99" s="26">
        <v>0.7068738888888888</v>
      </c>
      <c r="F99" s="52">
        <v>6.313868753</v>
      </c>
      <c r="G99" s="37">
        <v>243.6501370277778</v>
      </c>
      <c r="H99" s="26">
        <v>-0.08516966666666666</v>
      </c>
      <c r="I99" s="52">
        <v>2.46689628</v>
      </c>
      <c r="J99" s="37">
        <v>244.74925755555554</v>
      </c>
      <c r="K99" s="26">
        <v>0.7338379722222221</v>
      </c>
      <c r="L99" s="52">
        <v>1.306304796</v>
      </c>
      <c r="N99" s="37">
        <f t="shared" si="28"/>
        <v>0.7966462139033079</v>
      </c>
      <c r="O99" s="26">
        <f t="shared" si="29"/>
        <v>1.0138841165801178</v>
      </c>
      <c r="P99" s="52">
        <f t="shared" si="30"/>
        <v>1.3707066709303137</v>
      </c>
      <c r="Q99" s="16">
        <v>0</v>
      </c>
      <c r="R99" s="16">
        <v>0</v>
      </c>
      <c r="S99" s="94">
        <f t="shared" si="31"/>
        <v>-0.0855113807009844</v>
      </c>
      <c r="T99" s="95">
        <f t="shared" si="32"/>
        <v>-0.7920435555555555</v>
      </c>
      <c r="U99" s="95">
        <f t="shared" si="33"/>
        <v>1.013525500450501</v>
      </c>
      <c r="V99" s="95">
        <f t="shared" si="34"/>
        <v>0.026964083333333333</v>
      </c>
      <c r="W99" s="95">
        <f t="shared" si="43"/>
        <v>0.30933803991650555</v>
      </c>
      <c r="X99" s="96">
        <f t="shared" si="44"/>
        <v>-0.25502649074074074</v>
      </c>
      <c r="Y99" s="94">
        <f t="shared" si="41"/>
        <v>0.8018192662163282</v>
      </c>
      <c r="Z99" s="95">
        <f t="shared" si="35"/>
        <v>1.333106736708335</v>
      </c>
      <c r="AA99" s="95">
        <f t="shared" si="36"/>
        <v>1.517100739489561</v>
      </c>
      <c r="AB99" s="96">
        <f t="shared" si="37"/>
        <v>1.517100739489561</v>
      </c>
      <c r="AC99" s="107">
        <f t="shared" si="42"/>
        <v>0.032655618241774445</v>
      </c>
      <c r="AE99" s="37">
        <f t="shared" si="45"/>
        <v>244.0264438851023</v>
      </c>
      <c r="AF99" s="26">
        <f t="shared" si="46"/>
        <v>0.4518473981481481</v>
      </c>
      <c r="AG99" s="26">
        <f t="shared" si="47"/>
        <v>0.3867773715503717</v>
      </c>
      <c r="AH99" s="26">
        <f t="shared" si="48"/>
        <v>0.6557394137702699</v>
      </c>
      <c r="AI99" s="26">
        <f t="shared" si="49"/>
        <v>0.7758725965393437</v>
      </c>
      <c r="AJ99" s="52">
        <f t="shared" si="50"/>
        <v>0.7758725965393437</v>
      </c>
    </row>
    <row r="100" spans="1:36" ht="12.75">
      <c r="A100" s="3">
        <v>39062</v>
      </c>
      <c r="B100" s="14">
        <v>0.5416666666666666</v>
      </c>
      <c r="C100" s="14">
        <v>11.541666666664241</v>
      </c>
      <c r="D100" s="37">
        <v>243.74477005555553</v>
      </c>
      <c r="E100" s="26">
        <v>0.7068456388888888</v>
      </c>
      <c r="F100" s="52">
        <v>6.313673826</v>
      </c>
      <c r="G100" s="37">
        <v>243.67967775</v>
      </c>
      <c r="H100" s="26">
        <v>-0.08559983333333333</v>
      </c>
      <c r="I100" s="52">
        <v>2.466742126</v>
      </c>
      <c r="J100" s="37">
        <v>244.81177741666667</v>
      </c>
      <c r="K100" s="26">
        <v>0.7286966666666667</v>
      </c>
      <c r="L100" s="52">
        <v>1.30684319</v>
      </c>
      <c r="N100" s="37">
        <f t="shared" si="28"/>
        <v>0.7951139477232559</v>
      </c>
      <c r="O100" s="26">
        <f t="shared" si="29"/>
        <v>1.0671498998471962</v>
      </c>
      <c r="P100" s="52">
        <f t="shared" si="30"/>
        <v>1.3945341819034418</v>
      </c>
      <c r="Q100" s="16">
        <v>0</v>
      </c>
      <c r="R100" s="16">
        <v>0</v>
      </c>
      <c r="S100" s="94">
        <f t="shared" si="31"/>
        <v>-0.06508735221653948</v>
      </c>
      <c r="T100" s="95">
        <f t="shared" si="32"/>
        <v>-0.7924454722222222</v>
      </c>
      <c r="U100" s="95">
        <f t="shared" si="33"/>
        <v>1.0669261648909618</v>
      </c>
      <c r="V100" s="95">
        <f t="shared" si="34"/>
        <v>0.02185102777777781</v>
      </c>
      <c r="W100" s="95">
        <f t="shared" si="43"/>
        <v>0.33394627089147416</v>
      </c>
      <c r="X100" s="96">
        <f t="shared" si="44"/>
        <v>-0.25686481481481477</v>
      </c>
      <c r="Y100" s="94">
        <f t="shared" si="41"/>
        <v>0.8426141345412405</v>
      </c>
      <c r="Z100" s="95">
        <f t="shared" si="35"/>
        <v>1.3357761383699875</v>
      </c>
      <c r="AA100" s="95">
        <f t="shared" si="36"/>
        <v>1.5683648120505622</v>
      </c>
      <c r="AB100" s="96">
        <f t="shared" si="37"/>
        <v>1.5683648120505622</v>
      </c>
      <c r="AC100" s="107">
        <f t="shared" si="42"/>
        <v>0.026063825528698844</v>
      </c>
      <c r="AE100" s="37">
        <f t="shared" si="45"/>
        <v>244.06016804389762</v>
      </c>
      <c r="AF100" s="26">
        <f t="shared" si="46"/>
        <v>0.4499808240740741</v>
      </c>
      <c r="AG100" s="26">
        <f t="shared" si="47"/>
        <v>0.40676212230256004</v>
      </c>
      <c r="AH100" s="26">
        <f t="shared" si="48"/>
        <v>0.6569775523861147</v>
      </c>
      <c r="AI100" s="26">
        <f t="shared" si="49"/>
        <v>0.8016228353448949</v>
      </c>
      <c r="AJ100" s="52">
        <f t="shared" si="50"/>
        <v>0.8016228353448949</v>
      </c>
    </row>
    <row r="101" spans="1:36" ht="12.75">
      <c r="A101" s="3">
        <v>39062</v>
      </c>
      <c r="B101" s="14">
        <v>0.5833333333333334</v>
      </c>
      <c r="C101" s="14">
        <v>11.583333333335759</v>
      </c>
      <c r="D101" s="37">
        <v>243.7538845</v>
      </c>
      <c r="E101" s="26">
        <v>0.7068174444444444</v>
      </c>
      <c r="F101" s="52">
        <v>6.31347853</v>
      </c>
      <c r="G101" s="37">
        <v>243.70921975</v>
      </c>
      <c r="H101" s="26">
        <v>-0.08603002777777777</v>
      </c>
      <c r="I101" s="52">
        <v>2.466587905</v>
      </c>
      <c r="J101" s="37">
        <v>244.87430933333334</v>
      </c>
      <c r="K101" s="26">
        <v>0.7235555833333334</v>
      </c>
      <c r="L101" s="52">
        <v>1.30738036</v>
      </c>
      <c r="N101" s="37">
        <f t="shared" si="28"/>
        <v>0.7941043700415062</v>
      </c>
      <c r="O101" s="26">
        <f t="shared" si="29"/>
        <v>1.1204646079020901</v>
      </c>
      <c r="P101" s="52">
        <f t="shared" si="30"/>
        <v>1.41875281093833</v>
      </c>
      <c r="Q101" s="16">
        <v>0</v>
      </c>
      <c r="R101" s="16">
        <v>0</v>
      </c>
      <c r="S101" s="94">
        <f t="shared" si="31"/>
        <v>-0.04466135141092534</v>
      </c>
      <c r="T101" s="95">
        <f t="shared" si="32"/>
        <v>-0.7928474722222222</v>
      </c>
      <c r="U101" s="95">
        <f t="shared" si="33"/>
        <v>1.1203395789972435</v>
      </c>
      <c r="V101" s="95">
        <f t="shared" si="34"/>
        <v>0.016738138888888976</v>
      </c>
      <c r="W101" s="95">
        <f t="shared" si="43"/>
        <v>0.3585594091954394</v>
      </c>
      <c r="X101" s="96">
        <f t="shared" si="44"/>
        <v>-0.25870311111111105</v>
      </c>
      <c r="Y101" s="94">
        <f t="shared" si="41"/>
        <v>0.8842898837398298</v>
      </c>
      <c r="Z101" s="95">
        <f t="shared" si="35"/>
        <v>1.3385024173168645</v>
      </c>
      <c r="AA101" s="95">
        <f t="shared" si="36"/>
        <v>1.6200949469766617</v>
      </c>
      <c r="AB101" s="96">
        <f t="shared" si="37"/>
        <v>1.6200949469766617</v>
      </c>
      <c r="AC101" s="107">
        <f t="shared" si="42"/>
        <v>0.01838254426470197</v>
      </c>
      <c r="AE101" s="37">
        <f t="shared" si="45"/>
        <v>244.09389641276638</v>
      </c>
      <c r="AF101" s="26">
        <f t="shared" si="46"/>
        <v>0.4481143333333333</v>
      </c>
      <c r="AG101" s="26">
        <f t="shared" si="47"/>
        <v>0.42724161843343883</v>
      </c>
      <c r="AH101" s="26">
        <f t="shared" si="48"/>
        <v>0.6582448886120484</v>
      </c>
      <c r="AI101" s="26">
        <f t="shared" si="49"/>
        <v>0.8275942295529942</v>
      </c>
      <c r="AJ101" s="52">
        <f t="shared" si="50"/>
        <v>0.8275942295529942</v>
      </c>
    </row>
    <row r="102" spans="1:36" ht="12.75">
      <c r="A102" s="3">
        <v>39062</v>
      </c>
      <c r="B102" s="14">
        <v>0.625</v>
      </c>
      <c r="C102" s="14">
        <v>11.625</v>
      </c>
      <c r="D102" s="37">
        <v>243.76299822222222</v>
      </c>
      <c r="E102" s="26">
        <v>0.7067892499999999</v>
      </c>
      <c r="F102" s="52">
        <v>6.313282865</v>
      </c>
      <c r="G102" s="37">
        <v>243.7387630833333</v>
      </c>
      <c r="H102" s="26">
        <v>-0.08646027777777777</v>
      </c>
      <c r="I102" s="52">
        <v>2.466433615</v>
      </c>
      <c r="J102" s="37">
        <v>244.93685322222223</v>
      </c>
      <c r="K102" s="26">
        <v>0.71841475</v>
      </c>
      <c r="L102" s="52">
        <v>1.307916309</v>
      </c>
      <c r="N102" s="37">
        <f t="shared" si="28"/>
        <v>0.7936195977319327</v>
      </c>
      <c r="O102" s="26">
        <f t="shared" si="29"/>
        <v>1.173823257892619</v>
      </c>
      <c r="P102" s="52">
        <f t="shared" si="30"/>
        <v>1.44334352203711</v>
      </c>
      <c r="Q102" s="16">
        <v>0</v>
      </c>
      <c r="R102" s="16">
        <v>0</v>
      </c>
      <c r="S102" s="94">
        <f t="shared" si="31"/>
        <v>-0.024233294958122768</v>
      </c>
      <c r="T102" s="95">
        <f t="shared" si="32"/>
        <v>-0.7932495277777777</v>
      </c>
      <c r="U102" s="95">
        <f t="shared" si="33"/>
        <v>1.173765687230374</v>
      </c>
      <c r="V102" s="95">
        <f t="shared" si="34"/>
        <v>0.011625500000000066</v>
      </c>
      <c r="W102" s="95">
        <f t="shared" si="43"/>
        <v>0.38317746409075043</v>
      </c>
      <c r="X102" s="96">
        <f t="shared" si="44"/>
        <v>-0.26054134259259254</v>
      </c>
      <c r="Y102" s="94">
        <f t="shared" si="41"/>
        <v>0.9267292165178974</v>
      </c>
      <c r="Z102" s="95">
        <f t="shared" si="35"/>
        <v>1.3412852599683223</v>
      </c>
      <c r="AA102" s="95">
        <f t="shared" si="36"/>
        <v>1.6722494177291718</v>
      </c>
      <c r="AB102" s="96">
        <f t="shared" si="37"/>
        <v>1.6722494177291718</v>
      </c>
      <c r="AC102" s="107">
        <f t="shared" si="42"/>
        <v>0.009611143862598362</v>
      </c>
      <c r="AE102" s="37">
        <f t="shared" si="45"/>
        <v>244.12762897611086</v>
      </c>
      <c r="AF102" s="26">
        <f t="shared" si="46"/>
        <v>0.44624790740740733</v>
      </c>
      <c r="AG102" s="26">
        <f t="shared" si="47"/>
        <v>0.4481488345196758</v>
      </c>
      <c r="AH102" s="26">
        <f t="shared" si="48"/>
        <v>0.6595412747728309</v>
      </c>
      <c r="AI102" s="26">
        <f t="shared" si="49"/>
        <v>0.8537673399125408</v>
      </c>
      <c r="AJ102" s="52">
        <f t="shared" si="50"/>
        <v>0.8537673399125408</v>
      </c>
    </row>
    <row r="103" spans="1:36" ht="12.75">
      <c r="A103" s="3">
        <v>39062</v>
      </c>
      <c r="B103" s="14">
        <v>0.6666666666666666</v>
      </c>
      <c r="C103" s="14">
        <v>11.666666666664241</v>
      </c>
      <c r="D103" s="37">
        <v>243.77211127777778</v>
      </c>
      <c r="E103" s="26">
        <v>0.7067611111111111</v>
      </c>
      <c r="F103" s="52">
        <v>6.313086832</v>
      </c>
      <c r="G103" s="37">
        <v>243.76830772222223</v>
      </c>
      <c r="H103" s="26">
        <v>-0.08689055555555555</v>
      </c>
      <c r="I103" s="52">
        <v>2.466279258</v>
      </c>
      <c r="J103" s="37">
        <v>244.99940902777777</v>
      </c>
      <c r="K103" s="26">
        <v>0.7132741944444444</v>
      </c>
      <c r="L103" s="52">
        <v>1.308451038</v>
      </c>
      <c r="N103" s="37">
        <f t="shared" si="28"/>
        <v>0.7936607794495404</v>
      </c>
      <c r="O103" s="26">
        <f t="shared" si="29"/>
        <v>1.2272216616399418</v>
      </c>
      <c r="P103" s="52">
        <f t="shared" si="30"/>
        <v>1.4682883116085117</v>
      </c>
      <c r="Q103" s="16">
        <v>0</v>
      </c>
      <c r="R103" s="16">
        <v>0</v>
      </c>
      <c r="S103" s="94">
        <f t="shared" si="31"/>
        <v>-0.003803266185028469</v>
      </c>
      <c r="T103" s="95">
        <f t="shared" si="32"/>
        <v>-0.7936516666666666</v>
      </c>
      <c r="U103" s="95">
        <f t="shared" si="33"/>
        <v>1.2272043784731999</v>
      </c>
      <c r="V103" s="95">
        <f t="shared" si="34"/>
        <v>0.006513083333333336</v>
      </c>
      <c r="W103" s="95">
        <f t="shared" si="43"/>
        <v>0.4078003707627238</v>
      </c>
      <c r="X103" s="96">
        <f t="shared" si="44"/>
        <v>-0.2623795277777778</v>
      </c>
      <c r="Y103" s="94">
        <f t="shared" si="41"/>
        <v>0.9698333031838094</v>
      </c>
      <c r="Z103" s="95">
        <f t="shared" si="35"/>
        <v>1.344124457791304</v>
      </c>
      <c r="AA103" s="95">
        <f t="shared" si="36"/>
        <v>1.724791192187786</v>
      </c>
      <c r="AB103" s="96">
        <f t="shared" si="37"/>
        <v>1.724791192187786</v>
      </c>
      <c r="AC103" s="107">
        <f t="shared" si="42"/>
        <v>0.0002508672639364453</v>
      </c>
      <c r="AE103" s="37">
        <f t="shared" si="45"/>
        <v>244.16136572175208</v>
      </c>
      <c r="AF103" s="26">
        <f t="shared" si="46"/>
        <v>0.4443815833333333</v>
      </c>
      <c r="AG103" s="26">
        <f t="shared" si="47"/>
        <v>0.4694273519413064</v>
      </c>
      <c r="AH103" s="26">
        <f t="shared" si="48"/>
        <v>0.6608666102580596</v>
      </c>
      <c r="AI103" s="26">
        <f t="shared" si="49"/>
        <v>0.8801248883451882</v>
      </c>
      <c r="AJ103" s="52">
        <f t="shared" si="50"/>
        <v>0.8801248883451882</v>
      </c>
    </row>
    <row r="104" spans="1:36" ht="12.75">
      <c r="A104" s="3">
        <v>39062</v>
      </c>
      <c r="B104" s="14">
        <v>0.7083333333333334</v>
      </c>
      <c r="C104" s="14">
        <v>11.708333333335759</v>
      </c>
      <c r="D104" s="37">
        <v>243.7812236388889</v>
      </c>
      <c r="E104" s="26">
        <v>0.7067330277777777</v>
      </c>
      <c r="F104" s="52">
        <v>6.31289043</v>
      </c>
      <c r="G104" s="37">
        <v>243.79785366666667</v>
      </c>
      <c r="H104" s="26">
        <v>-0.08732091666666666</v>
      </c>
      <c r="I104" s="52">
        <v>2.466124833</v>
      </c>
      <c r="J104" s="37">
        <v>245.06197669444447</v>
      </c>
      <c r="K104" s="26">
        <v>0.7081339166666666</v>
      </c>
      <c r="L104" s="52">
        <v>1.308984548</v>
      </c>
      <c r="N104" s="37">
        <f aca="true" t="shared" si="51" ref="N104:N146">SQRT(((G104-D104)*COS(RADIANS(E104)))^2+(H104-E104)^2)</f>
        <v>0.7942280418344317</v>
      </c>
      <c r="O104" s="26">
        <f aca="true" t="shared" si="52" ref="O104:O146">SQRT(((J104-D104)*COS(RADIANS(E104)))^2+(K104-E104)^2)</f>
        <v>1.2806563911532234</v>
      </c>
      <c r="P104" s="52">
        <f aca="true" t="shared" si="53" ref="P104:P146">SQRT(((J104-G104)*COS(RADIANS(H104)))^2+(K104-H104)^2)</f>
        <v>1.4935701220762647</v>
      </c>
      <c r="Q104" s="16">
        <v>0</v>
      </c>
      <c r="R104" s="16">
        <v>0</v>
      </c>
      <c r="S104" s="94">
        <f t="shared" si="31"/>
        <v>0.016628762683234266</v>
      </c>
      <c r="T104" s="95">
        <f t="shared" si="32"/>
        <v>-0.7940539444444443</v>
      </c>
      <c r="U104" s="95">
        <f t="shared" si="33"/>
        <v>1.2806556249483774</v>
      </c>
      <c r="V104" s="95">
        <f t="shared" si="34"/>
        <v>0.001400888888888896</v>
      </c>
      <c r="W104" s="95">
        <f t="shared" si="43"/>
        <v>0.4324281292105372</v>
      </c>
      <c r="X104" s="96">
        <f t="shared" si="44"/>
        <v>-0.2642176851851851</v>
      </c>
      <c r="Y104" s="94">
        <f t="shared" si="41"/>
        <v>1.0135187656815094</v>
      </c>
      <c r="Z104" s="95">
        <f t="shared" si="35"/>
        <v>1.3470197843095717</v>
      </c>
      <c r="AA104" s="95">
        <f t="shared" si="36"/>
        <v>1.7776873869371206</v>
      </c>
      <c r="AB104" s="96">
        <f t="shared" si="37"/>
        <v>1.7776873869371206</v>
      </c>
      <c r="AC104" s="107">
        <f t="shared" si="42"/>
        <v>0.01120404990708313</v>
      </c>
      <c r="AE104" s="37">
        <f t="shared" si="45"/>
        <v>244.19510662191342</v>
      </c>
      <c r="AF104" s="26">
        <f t="shared" si="46"/>
        <v>0.44251534259259256</v>
      </c>
      <c r="AG104" s="26">
        <f t="shared" si="47"/>
        <v>0.4910296414697443</v>
      </c>
      <c r="AH104" s="26">
        <f t="shared" si="48"/>
        <v>0.6622207880141836</v>
      </c>
      <c r="AI104" s="26">
        <f t="shared" si="49"/>
        <v>0.9066515039104717</v>
      </c>
      <c r="AJ104" s="52">
        <f t="shared" si="50"/>
        <v>0.9066515039104717</v>
      </c>
    </row>
    <row r="105" spans="1:36" ht="12.75">
      <c r="A105" s="3">
        <v>39062</v>
      </c>
      <c r="B105" s="14">
        <v>0.75</v>
      </c>
      <c r="C105" s="14">
        <v>11.75</v>
      </c>
      <c r="D105" s="37">
        <v>243.79033530555554</v>
      </c>
      <c r="E105" s="26">
        <v>0.7067049444444444</v>
      </c>
      <c r="F105" s="52">
        <v>6.312693659</v>
      </c>
      <c r="G105" s="37">
        <v>243.82740091666668</v>
      </c>
      <c r="H105" s="26">
        <v>-0.08775127777777778</v>
      </c>
      <c r="I105" s="52">
        <v>2.46597034</v>
      </c>
      <c r="J105" s="37">
        <v>245.1245561388889</v>
      </c>
      <c r="K105" s="26">
        <v>0.7029939444444444</v>
      </c>
      <c r="L105" s="52">
        <v>1.309516839</v>
      </c>
      <c r="N105" s="37">
        <f t="shared" si="51"/>
        <v>0.7953202748278415</v>
      </c>
      <c r="O105" s="26">
        <f t="shared" si="52"/>
        <v>1.3341245046108365</v>
      </c>
      <c r="P105" s="52">
        <f t="shared" si="53"/>
        <v>1.519172712434301</v>
      </c>
      <c r="Q105" s="16">
        <v>0</v>
      </c>
      <c r="R105" s="16">
        <v>0</v>
      </c>
      <c r="S105" s="94">
        <f t="shared" si="31"/>
        <v>0.03706279164645395</v>
      </c>
      <c r="T105" s="95">
        <f t="shared" si="32"/>
        <v>-0.7944562222222222</v>
      </c>
      <c r="U105" s="95">
        <f t="shared" si="33"/>
        <v>1.3341193433430572</v>
      </c>
      <c r="V105" s="95">
        <f t="shared" si="34"/>
        <v>-0.00371100000000002</v>
      </c>
      <c r="W105" s="95">
        <f t="shared" si="43"/>
        <v>0.45706071166317036</v>
      </c>
      <c r="X105" s="96">
        <f t="shared" si="44"/>
        <v>-0.26605574074074073</v>
      </c>
      <c r="Y105" s="94">
        <f t="shared" si="41"/>
        <v>1.0577148033891708</v>
      </c>
      <c r="Z105" s="95">
        <f t="shared" si="35"/>
        <v>1.3499708465714801</v>
      </c>
      <c r="AA105" s="95">
        <f t="shared" si="36"/>
        <v>1.8309086338739262</v>
      </c>
      <c r="AB105" s="96">
        <f t="shared" si="37"/>
        <v>1.8309086338739262</v>
      </c>
      <c r="AC105" s="107">
        <f t="shared" si="42"/>
        <v>0.023248980106580504</v>
      </c>
      <c r="AE105" s="37">
        <f t="shared" si="45"/>
        <v>244.22885165173975</v>
      </c>
      <c r="AF105" s="26">
        <f t="shared" si="46"/>
        <v>0.4406492037037037</v>
      </c>
      <c r="AG105" s="26">
        <f t="shared" si="47"/>
        <v>0.5129154346009159</v>
      </c>
      <c r="AH105" s="26">
        <f t="shared" si="48"/>
        <v>0.6636036177723637</v>
      </c>
      <c r="AI105" s="26">
        <f t="shared" si="49"/>
        <v>0.9333334298595768</v>
      </c>
      <c r="AJ105" s="52">
        <f t="shared" si="50"/>
        <v>0.9333334298595768</v>
      </c>
    </row>
    <row r="106" spans="1:36" ht="12.75">
      <c r="A106" s="3">
        <v>39062</v>
      </c>
      <c r="B106" s="14">
        <v>0.7916666666666666</v>
      </c>
      <c r="C106" s="14">
        <v>11.791666666664241</v>
      </c>
      <c r="D106" s="37">
        <v>243.79944627777778</v>
      </c>
      <c r="E106" s="26">
        <v>0.7066769166666667</v>
      </c>
      <c r="F106" s="52">
        <v>6.31249652</v>
      </c>
      <c r="G106" s="37">
        <v>243.85694949999998</v>
      </c>
      <c r="H106" s="26">
        <v>-0.08818172222222222</v>
      </c>
      <c r="I106" s="52">
        <v>2.465815779</v>
      </c>
      <c r="J106" s="37">
        <v>245.18714727777777</v>
      </c>
      <c r="K106" s="26">
        <v>0.6978543055555556</v>
      </c>
      <c r="L106" s="52">
        <v>1.310047913</v>
      </c>
      <c r="N106" s="37">
        <f t="shared" si="51"/>
        <v>0.7969356143332859</v>
      </c>
      <c r="O106" s="26">
        <f t="shared" si="52"/>
        <v>1.3876234979988467</v>
      </c>
      <c r="P106" s="52">
        <f t="shared" si="53"/>
        <v>1.5450807660817016</v>
      </c>
      <c r="Q106" s="16">
        <v>0</v>
      </c>
      <c r="R106" s="16">
        <v>0</v>
      </c>
      <c r="S106" s="94">
        <f t="shared" si="31"/>
        <v>0.057498848479553576</v>
      </c>
      <c r="T106" s="95">
        <f t="shared" si="32"/>
        <v>-0.7948586388888889</v>
      </c>
      <c r="U106" s="95">
        <f t="shared" si="33"/>
        <v>1.3875954503138648</v>
      </c>
      <c r="V106" s="95">
        <f t="shared" si="34"/>
        <v>-0.008822611111111045</v>
      </c>
      <c r="W106" s="95">
        <f t="shared" si="43"/>
        <v>0.48169809959780613</v>
      </c>
      <c r="X106" s="96">
        <f t="shared" si="44"/>
        <v>-0.26789375</v>
      </c>
      <c r="Y106" s="94">
        <f t="shared" si="41"/>
        <v>1.102361320883857</v>
      </c>
      <c r="Z106" s="95">
        <f t="shared" si="35"/>
        <v>1.3529774554972678</v>
      </c>
      <c r="AA106" s="95">
        <f t="shared" si="36"/>
        <v>1.8844286826935739</v>
      </c>
      <c r="AB106" s="96">
        <f t="shared" si="37"/>
        <v>1.8844286826935739</v>
      </c>
      <c r="AC106" s="107">
        <f t="shared" si="42"/>
        <v>0.036386205944645554</v>
      </c>
      <c r="AE106" s="37">
        <f t="shared" si="45"/>
        <v>244.2626007897924</v>
      </c>
      <c r="AF106" s="26">
        <f t="shared" si="46"/>
        <v>0.43878316666666667</v>
      </c>
      <c r="AG106" s="26">
        <f t="shared" si="47"/>
        <v>0.5350506175013431</v>
      </c>
      <c r="AH106" s="26">
        <f t="shared" si="48"/>
        <v>0.6650150096290535</v>
      </c>
      <c r="AI106" s="26">
        <f t="shared" si="49"/>
        <v>0.9601583533205669</v>
      </c>
      <c r="AJ106" s="52">
        <f t="shared" si="50"/>
        <v>0.9601583533205669</v>
      </c>
    </row>
    <row r="107" spans="1:36" ht="12.75">
      <c r="A107" s="3">
        <v>39062</v>
      </c>
      <c r="B107" s="14">
        <v>0.8333333333333334</v>
      </c>
      <c r="C107" s="14">
        <v>11.833333333335759</v>
      </c>
      <c r="D107" s="37">
        <v>243.8085565277778</v>
      </c>
      <c r="E107" s="26">
        <v>0.7066489166666666</v>
      </c>
      <c r="F107" s="52">
        <v>6.312299012</v>
      </c>
      <c r="G107" s="37">
        <v>243.8864993888889</v>
      </c>
      <c r="H107" s="26">
        <v>-0.08861219444444444</v>
      </c>
      <c r="I107" s="52">
        <v>2.465661151</v>
      </c>
      <c r="J107" s="37">
        <v>245.24975005555555</v>
      </c>
      <c r="K107" s="26">
        <v>0.6927150555555556</v>
      </c>
      <c r="L107" s="52">
        <v>1.310577771</v>
      </c>
      <c r="N107" s="37">
        <f t="shared" si="51"/>
        <v>0.7990709608035776</v>
      </c>
      <c r="O107" s="26">
        <f t="shared" si="52"/>
        <v>1.4411512798693173</v>
      </c>
      <c r="P107" s="52">
        <f t="shared" si="53"/>
        <v>1.5712797989359675</v>
      </c>
      <c r="Q107" s="16">
        <v>0</v>
      </c>
      <c r="R107" s="16">
        <v>0</v>
      </c>
      <c r="S107" s="94">
        <f t="shared" si="31"/>
        <v>0.07793693318237328</v>
      </c>
      <c r="T107" s="95">
        <f t="shared" si="32"/>
        <v>-0.7952611111111111</v>
      </c>
      <c r="U107" s="95">
        <f t="shared" si="33"/>
        <v>1.4410839180920407</v>
      </c>
      <c r="V107" s="95">
        <f t="shared" si="34"/>
        <v>-0.013933861111111057</v>
      </c>
      <c r="W107" s="95">
        <f t="shared" si="43"/>
        <v>0.506340283758138</v>
      </c>
      <c r="X107" s="96">
        <f t="shared" si="44"/>
        <v>-0.2697316574074074</v>
      </c>
      <c r="Y107" s="94">
        <f t="shared" si="41"/>
        <v>1.147406902478835</v>
      </c>
      <c r="Z107" s="95">
        <f t="shared" si="35"/>
        <v>1.356039287771051</v>
      </c>
      <c r="AA107" s="95">
        <f t="shared" si="36"/>
        <v>1.9382241093514385</v>
      </c>
      <c r="AB107" s="96">
        <f t="shared" si="37"/>
        <v>1.9382241093514385</v>
      </c>
      <c r="AC107" s="107">
        <f t="shared" si="42"/>
        <v>0.050616301582620996</v>
      </c>
      <c r="AE107" s="37">
        <f t="shared" si="45"/>
        <v>244.29635400049727</v>
      </c>
      <c r="AF107" s="26">
        <f t="shared" si="46"/>
        <v>0.4369172592592592</v>
      </c>
      <c r="AG107" s="26">
        <f t="shared" si="47"/>
        <v>0.5574060830303676</v>
      </c>
      <c r="AH107" s="26">
        <f t="shared" si="48"/>
        <v>0.6664548066949252</v>
      </c>
      <c r="AI107" s="26">
        <f t="shared" si="49"/>
        <v>0.9871152670234251</v>
      </c>
      <c r="AJ107" s="52">
        <f t="shared" si="50"/>
        <v>0.9871152670234251</v>
      </c>
    </row>
    <row r="108" spans="1:36" ht="12.75">
      <c r="A108" s="3">
        <v>39062</v>
      </c>
      <c r="B108" s="14">
        <v>0.875</v>
      </c>
      <c r="C108" s="14">
        <v>11.875</v>
      </c>
      <c r="D108" s="37">
        <v>243.81766608333334</v>
      </c>
      <c r="E108" s="26">
        <v>0.7066209722222222</v>
      </c>
      <c r="F108" s="52">
        <v>6.312101135</v>
      </c>
      <c r="G108" s="37">
        <v>243.9160506111111</v>
      </c>
      <c r="H108" s="26">
        <v>-0.08904272222222222</v>
      </c>
      <c r="I108" s="52">
        <v>2.465506455</v>
      </c>
      <c r="J108" s="37">
        <v>245.31236441666667</v>
      </c>
      <c r="K108" s="26">
        <v>0.6875761388888889</v>
      </c>
      <c r="L108" s="52">
        <v>1.311106413</v>
      </c>
      <c r="N108" s="37">
        <f t="shared" si="51"/>
        <v>0.8017223695196845</v>
      </c>
      <c r="O108" s="26">
        <f t="shared" si="52"/>
        <v>1.4947059983724382</v>
      </c>
      <c r="P108" s="52">
        <f t="shared" si="53"/>
        <v>1.597756048382233</v>
      </c>
      <c r="Q108" s="16">
        <v>0</v>
      </c>
      <c r="R108" s="16">
        <v>0</v>
      </c>
      <c r="S108" s="94">
        <f t="shared" si="31"/>
        <v>0.09837704575395186</v>
      </c>
      <c r="T108" s="95">
        <f t="shared" si="32"/>
        <v>-0.7956636944444444</v>
      </c>
      <c r="U108" s="95">
        <f t="shared" si="33"/>
        <v>1.4945846633409072</v>
      </c>
      <c r="V108" s="95">
        <f t="shared" si="34"/>
        <v>-0.01904483333333329</v>
      </c>
      <c r="W108" s="95">
        <f t="shared" si="43"/>
        <v>0.530987236364953</v>
      </c>
      <c r="X108" s="96">
        <f t="shared" si="44"/>
        <v>-0.2715695092592592</v>
      </c>
      <c r="Y108" s="94">
        <f t="shared" si="41"/>
        <v>1.1928075176520399</v>
      </c>
      <c r="Z108" s="95">
        <f t="shared" si="35"/>
        <v>1.3591560498565425</v>
      </c>
      <c r="AA108" s="95">
        <f t="shared" si="36"/>
        <v>1.9922737896445593</v>
      </c>
      <c r="AB108" s="96">
        <f t="shared" si="37"/>
        <v>1.9922737896445593</v>
      </c>
      <c r="AC108" s="107">
        <f t="shared" si="42"/>
        <v>0.06593977067928225</v>
      </c>
      <c r="AE108" s="37">
        <f t="shared" si="45"/>
        <v>244.33011128239306</v>
      </c>
      <c r="AF108" s="26">
        <f t="shared" si="46"/>
        <v>0.435051462962963</v>
      </c>
      <c r="AG108" s="26">
        <f t="shared" si="47"/>
        <v>0.579956964264313</v>
      </c>
      <c r="AH108" s="26">
        <f t="shared" si="48"/>
        <v>0.6679228656419764</v>
      </c>
      <c r="AI108" s="26">
        <f t="shared" si="49"/>
        <v>1.014194227819216</v>
      </c>
      <c r="AJ108" s="52">
        <f t="shared" si="50"/>
        <v>1.014194227819216</v>
      </c>
    </row>
    <row r="109" spans="1:36" ht="12.75">
      <c r="A109" s="3">
        <v>39062</v>
      </c>
      <c r="B109" s="14">
        <v>0.9166666666666666</v>
      </c>
      <c r="C109" s="14">
        <v>11.916666666664241</v>
      </c>
      <c r="D109" s="37">
        <v>243.82677494444445</v>
      </c>
      <c r="E109" s="26">
        <v>0.7065930555555555</v>
      </c>
      <c r="F109" s="52">
        <v>6.31190289</v>
      </c>
      <c r="G109" s="37">
        <v>243.94560311111113</v>
      </c>
      <c r="H109" s="26">
        <v>-0.08947327777777778</v>
      </c>
      <c r="I109" s="52">
        <v>2.465351691</v>
      </c>
      <c r="J109" s="37">
        <v>245.37499030555557</v>
      </c>
      <c r="K109" s="26">
        <v>0.6824376388888889</v>
      </c>
      <c r="L109" s="52">
        <v>1.311633842</v>
      </c>
      <c r="N109" s="37">
        <f t="shared" si="51"/>
        <v>0.8048848320558216</v>
      </c>
      <c r="O109" s="26">
        <f t="shared" si="52"/>
        <v>1.5482860710364472</v>
      </c>
      <c r="P109" s="52">
        <f t="shared" si="53"/>
        <v>1.6244966089484456</v>
      </c>
      <c r="Q109" s="16">
        <v>0</v>
      </c>
      <c r="R109" s="16">
        <v>0</v>
      </c>
      <c r="S109" s="94">
        <f t="shared" si="31"/>
        <v>0.11881913064296717</v>
      </c>
      <c r="T109" s="95">
        <f t="shared" si="32"/>
        <v>-0.7960663333333333</v>
      </c>
      <c r="U109" s="95">
        <f t="shared" si="33"/>
        <v>1.5480976305166088</v>
      </c>
      <c r="V109" s="95">
        <f t="shared" si="34"/>
        <v>-0.02415541666666665</v>
      </c>
      <c r="W109" s="95">
        <f>AVERAGE(Q109,S109,U109)</f>
        <v>0.5556389203865253</v>
      </c>
      <c r="X109" s="96">
        <f>AVERAGE(R109,T109,V109)</f>
        <v>-0.27340725</v>
      </c>
      <c r="Y109" s="94">
        <f t="shared" si="41"/>
        <v>1.2385251458099118</v>
      </c>
      <c r="Z109" s="95">
        <f t="shared" si="35"/>
        <v>1.3623274879447256</v>
      </c>
      <c r="AA109" s="95">
        <f t="shared" si="36"/>
        <v>2.04655883642088</v>
      </c>
      <c r="AB109" s="96">
        <f t="shared" si="37"/>
        <v>2.04655883642088</v>
      </c>
      <c r="AC109" s="107">
        <f t="shared" si="42"/>
        <v>0.08235715031622433</v>
      </c>
      <c r="AE109" s="37">
        <f t="shared" si="45"/>
        <v>244.36387259990576</v>
      </c>
      <c r="AF109" s="26">
        <f t="shared" si="46"/>
        <v>0.4331858055555555</v>
      </c>
      <c r="AG109" s="26">
        <f t="shared" si="47"/>
        <v>0.6026818529328702</v>
      </c>
      <c r="AH109" s="26">
        <f t="shared" si="48"/>
        <v>0.6694190635523953</v>
      </c>
      <c r="AI109" s="26">
        <f t="shared" si="49"/>
        <v>1.041386331338453</v>
      </c>
      <c r="AJ109" s="52">
        <f t="shared" si="50"/>
        <v>1.041386331338453</v>
      </c>
    </row>
    <row r="110" spans="1:36" ht="12.75">
      <c r="A110" s="3">
        <v>39062</v>
      </c>
      <c r="B110" s="14">
        <v>0.9583333333333334</v>
      </c>
      <c r="C110" s="14">
        <v>11.958333333335759</v>
      </c>
      <c r="D110" s="37">
        <v>243.83588308333333</v>
      </c>
      <c r="E110" s="26">
        <v>0.7065651666666666</v>
      </c>
      <c r="F110" s="52">
        <v>6.311704276</v>
      </c>
      <c r="G110" s="37">
        <v>243.97515694444445</v>
      </c>
      <c r="H110" s="26">
        <v>-0.08990388888888888</v>
      </c>
      <c r="I110" s="52">
        <v>2.465196859</v>
      </c>
      <c r="J110" s="37">
        <v>245.4376276111111</v>
      </c>
      <c r="K110" s="26">
        <v>0.6772995555555555</v>
      </c>
      <c r="L110" s="52">
        <v>1.312160058</v>
      </c>
      <c r="N110" s="37">
        <f t="shared" si="51"/>
        <v>0.8085525432253677</v>
      </c>
      <c r="O110" s="26">
        <f t="shared" si="52"/>
        <v>1.6018900915478462</v>
      </c>
      <c r="P110" s="52">
        <f t="shared" si="53"/>
        <v>1.6514891189376781</v>
      </c>
      <c r="Q110" s="16">
        <v>0</v>
      </c>
      <c r="R110" s="16">
        <v>0</v>
      </c>
      <c r="S110" s="94">
        <f aca="true" t="shared" si="54" ref="S110:S146">(G110-D110)*COS(RADIANS(E110))</f>
        <v>0.1392632711760419</v>
      </c>
      <c r="T110" s="95">
        <f aca="true" t="shared" si="55" ref="T110:T146">H110-E110</f>
        <v>-0.7964690555555555</v>
      </c>
      <c r="U110" s="95">
        <f aca="true" t="shared" si="56" ref="U110:U146">(J110-D110)*COS(RADIANS(E110))</f>
        <v>1.6016227362913715</v>
      </c>
      <c r="V110" s="95">
        <f aca="true" t="shared" si="57" ref="V110:V146">K110-E110</f>
        <v>-0.029265611111111034</v>
      </c>
      <c r="W110" s="95">
        <f aca="true" t="shared" si="58" ref="W110:W146">AVERAGE(Q110,S110,U110)</f>
        <v>0.5802953358224712</v>
      </c>
      <c r="X110" s="96">
        <f aca="true" t="shared" si="59" ref="X110:X146">AVERAGE(R110,T110,V110)</f>
        <v>-0.2752448888888888</v>
      </c>
      <c r="Y110" s="94">
        <f t="shared" si="41"/>
        <v>1.2845270345722917</v>
      </c>
      <c r="Z110" s="95">
        <f t="shared" si="35"/>
        <v>1.3655532416770182</v>
      </c>
      <c r="AA110" s="95">
        <f t="shared" si="36"/>
        <v>2.1010620781353784</v>
      </c>
      <c r="AB110" s="96">
        <f t="shared" si="37"/>
        <v>2.1010620781353784</v>
      </c>
      <c r="AC110" s="107">
        <f t="shared" si="42"/>
        <v>0.09986903390196837</v>
      </c>
      <c r="AE110" s="37">
        <f t="shared" si="45"/>
        <v>244.39763792525932</v>
      </c>
      <c r="AF110" s="26">
        <f t="shared" si="46"/>
        <v>0.43132027777777776</v>
      </c>
      <c r="AG110" s="26">
        <f t="shared" si="47"/>
        <v>0.6255623480411442</v>
      </c>
      <c r="AH110" s="26">
        <f t="shared" si="48"/>
        <v>0.6709432249211953</v>
      </c>
      <c r="AI110" s="26">
        <f t="shared" si="49"/>
        <v>1.0686834665953193</v>
      </c>
      <c r="AJ110" s="52">
        <f t="shared" si="50"/>
        <v>1.0686834665953193</v>
      </c>
    </row>
    <row r="111" spans="1:36" ht="12.75">
      <c r="A111" s="3">
        <v>39063</v>
      </c>
      <c r="B111" s="14">
        <v>0</v>
      </c>
      <c r="C111" s="14">
        <v>12</v>
      </c>
      <c r="D111" s="37">
        <v>243.84499052777778</v>
      </c>
      <c r="E111" s="26">
        <v>0.7065373055555555</v>
      </c>
      <c r="F111" s="52">
        <v>6.311505294</v>
      </c>
      <c r="G111" s="37">
        <v>244.00471208333335</v>
      </c>
      <c r="H111" s="26">
        <v>-0.09033452777777777</v>
      </c>
      <c r="I111" s="52">
        <v>2.46504196</v>
      </c>
      <c r="J111" s="37">
        <v>245.50027627777777</v>
      </c>
      <c r="K111" s="26">
        <v>0.6721619166666666</v>
      </c>
      <c r="L111" s="52">
        <v>1.312685063</v>
      </c>
      <c r="N111" s="37">
        <f t="shared" si="51"/>
        <v>0.8127187797621093</v>
      </c>
      <c r="O111" s="26">
        <f t="shared" si="52"/>
        <v>1.6555168235675777</v>
      </c>
      <c r="P111" s="52">
        <f t="shared" si="53"/>
        <v>1.678721992329199</v>
      </c>
      <c r="Q111" s="16">
        <v>0</v>
      </c>
      <c r="R111" s="16">
        <v>0</v>
      </c>
      <c r="S111" s="94">
        <f t="shared" si="54"/>
        <v>0.15970941180150994</v>
      </c>
      <c r="T111" s="95">
        <f t="shared" si="55"/>
        <v>-0.7968718333333332</v>
      </c>
      <c r="U111" s="95">
        <f t="shared" si="56"/>
        <v>1.6551598973374204</v>
      </c>
      <c r="V111" s="95">
        <f t="shared" si="57"/>
        <v>-0.034375388888888914</v>
      </c>
      <c r="W111" s="95">
        <f t="shared" si="58"/>
        <v>0.6049564363796435</v>
      </c>
      <c r="X111" s="96">
        <f t="shared" si="59"/>
        <v>-0.27708240740740736</v>
      </c>
      <c r="Y111" s="94">
        <f t="shared" si="41"/>
        <v>1.3307846563765937</v>
      </c>
      <c r="Z111" s="95">
        <f t="shared" si="35"/>
        <v>1.3688330215188187</v>
      </c>
      <c r="AA111" s="95">
        <f t="shared" si="36"/>
        <v>2.155768082374207</v>
      </c>
      <c r="AB111" s="96">
        <f t="shared" si="37"/>
        <v>2.155768082374207</v>
      </c>
      <c r="AC111" s="107">
        <f t="shared" si="42"/>
        <v>0.11847591723788589</v>
      </c>
      <c r="AE111" s="37">
        <f t="shared" si="45"/>
        <v>244.43140723993625</v>
      </c>
      <c r="AF111" s="26">
        <f t="shared" si="46"/>
        <v>0.4294548981481481</v>
      </c>
      <c r="AG111" s="26">
        <f t="shared" si="47"/>
        <v>0.6485824703100069</v>
      </c>
      <c r="AH111" s="26">
        <f t="shared" si="48"/>
        <v>0.6724952073976289</v>
      </c>
      <c r="AI111" s="26">
        <f t="shared" si="49"/>
        <v>1.0960783351998213</v>
      </c>
      <c r="AJ111" s="52">
        <f t="shared" si="50"/>
        <v>1.0960783351998213</v>
      </c>
    </row>
    <row r="112" spans="1:36" ht="12.75">
      <c r="A112" s="3">
        <v>39063</v>
      </c>
      <c r="B112" s="14">
        <v>0.041666666666666664</v>
      </c>
      <c r="C112" s="14">
        <v>12.041666666664241</v>
      </c>
      <c r="D112" s="37">
        <v>243.85409725</v>
      </c>
      <c r="E112" s="26">
        <v>0.7065094999999999</v>
      </c>
      <c r="F112" s="52">
        <v>6.311305943</v>
      </c>
      <c r="G112" s="37">
        <v>244.03426852777778</v>
      </c>
      <c r="H112" s="26">
        <v>-0.09076524999999999</v>
      </c>
      <c r="I112" s="52">
        <v>2.464886993</v>
      </c>
      <c r="J112" s="37">
        <v>245.5629362777778</v>
      </c>
      <c r="K112" s="26">
        <v>0.6670247499999999</v>
      </c>
      <c r="L112" s="52">
        <v>1.313208856</v>
      </c>
      <c r="N112" s="37">
        <f t="shared" si="51"/>
        <v>0.8173761562003238</v>
      </c>
      <c r="O112" s="26">
        <f t="shared" si="52"/>
        <v>1.7091652584030599</v>
      </c>
      <c r="P112" s="52">
        <f t="shared" si="53"/>
        <v>1.7061843129161844</v>
      </c>
      <c r="Q112" s="16">
        <v>0</v>
      </c>
      <c r="R112" s="16">
        <v>0</v>
      </c>
      <c r="S112" s="94">
        <f t="shared" si="54"/>
        <v>0.18015758029362441</v>
      </c>
      <c r="T112" s="95">
        <f t="shared" si="55"/>
        <v>-0.7972747499999999</v>
      </c>
      <c r="U112" s="95">
        <f t="shared" si="56"/>
        <v>1.7087091136438162</v>
      </c>
      <c r="V112" s="95">
        <f t="shared" si="57"/>
        <v>-0.03948474999999996</v>
      </c>
      <c r="W112" s="95">
        <f t="shared" si="58"/>
        <v>0.6296222313124802</v>
      </c>
      <c r="X112" s="96">
        <f t="shared" si="59"/>
        <v>-0.2789198333333333</v>
      </c>
      <c r="Y112" s="94">
        <f t="shared" si="41"/>
        <v>1.377273288188805</v>
      </c>
      <c r="Z112" s="95">
        <f t="shared" si="35"/>
        <v>1.3721665965151733</v>
      </c>
      <c r="AA112" s="95">
        <f t="shared" si="36"/>
        <v>2.210662940161076</v>
      </c>
      <c r="AB112" s="96">
        <f t="shared" si="37"/>
        <v>2.210662940161076</v>
      </c>
      <c r="AC112" s="107">
        <f t="shared" si="42"/>
        <v>0.13817835257733557</v>
      </c>
      <c r="AE112" s="37">
        <f t="shared" si="45"/>
        <v>244.46518052395754</v>
      </c>
      <c r="AF112" s="26">
        <f t="shared" si="46"/>
        <v>0.4275896666666666</v>
      </c>
      <c r="AG112" s="26">
        <f t="shared" si="47"/>
        <v>0.6717283983407052</v>
      </c>
      <c r="AH112" s="26">
        <f t="shared" si="48"/>
        <v>0.6740748979780598</v>
      </c>
      <c r="AI112" s="26">
        <f t="shared" si="49"/>
        <v>1.123564352485566</v>
      </c>
      <c r="AJ112" s="52">
        <f t="shared" si="50"/>
        <v>1.123564352485566</v>
      </c>
    </row>
    <row r="113" spans="1:36" ht="12.75">
      <c r="A113" s="3">
        <v>39063</v>
      </c>
      <c r="B113" s="14">
        <v>0.08333333333333333</v>
      </c>
      <c r="C113" s="14">
        <v>12.083333333335759</v>
      </c>
      <c r="D113" s="37">
        <v>243.86320327777779</v>
      </c>
      <c r="E113" s="26">
        <v>0.7064817222222222</v>
      </c>
      <c r="F113" s="52">
        <v>6.311106224</v>
      </c>
      <c r="G113" s="37">
        <v>244.06382630555558</v>
      </c>
      <c r="H113" s="26">
        <v>-0.09119597222222221</v>
      </c>
      <c r="I113" s="52">
        <v>2.464731958</v>
      </c>
      <c r="J113" s="37">
        <v>245.6256075</v>
      </c>
      <c r="K113" s="26">
        <v>0.6618880277777778</v>
      </c>
      <c r="L113" s="52">
        <v>1.31373144</v>
      </c>
      <c r="N113" s="37">
        <f t="shared" si="51"/>
        <v>0.8225163732521156</v>
      </c>
      <c r="O113" s="26">
        <f t="shared" si="52"/>
        <v>1.7628343707571315</v>
      </c>
      <c r="P113" s="52">
        <f t="shared" si="53"/>
        <v>1.7338655746567415</v>
      </c>
      <c r="Q113" s="16">
        <v>0</v>
      </c>
      <c r="R113" s="16">
        <v>0</v>
      </c>
      <c r="S113" s="94">
        <f t="shared" si="54"/>
        <v>0.20060777665287327</v>
      </c>
      <c r="T113" s="95">
        <f t="shared" si="55"/>
        <v>-0.7976776944444444</v>
      </c>
      <c r="U113" s="95">
        <f t="shared" si="56"/>
        <v>1.7622702463409199</v>
      </c>
      <c r="V113" s="95">
        <f t="shared" si="57"/>
        <v>-0.04459369444444439</v>
      </c>
      <c r="W113" s="95">
        <f t="shared" si="58"/>
        <v>0.6542926743312644</v>
      </c>
      <c r="X113" s="96">
        <f t="shared" si="59"/>
        <v>-0.28075712962962956</v>
      </c>
      <c r="Y113" s="94">
        <f t="shared" si="41"/>
        <v>1.4239711647662345</v>
      </c>
      <c r="Z113" s="95">
        <f aca="true" t="shared" si="60" ref="Z113:Z146">2*SQRT((S113-W113)^2+(T113-X113)^2)</f>
        <v>1.3755534983560898</v>
      </c>
      <c r="AA113" s="95">
        <f aca="true" t="shared" si="61" ref="AA113:AA146">2*SQRT((U113-W113)^2+(V113-X113)^2)</f>
        <v>2.265733848619364</v>
      </c>
      <c r="AB113" s="96">
        <f aca="true" t="shared" si="62" ref="AB113:AB146">MAX(Y113:AA113)</f>
        <v>2.265733848619364</v>
      </c>
      <c r="AC113" s="107">
        <f t="shared" si="42"/>
        <v>0.1589768603043794</v>
      </c>
      <c r="AE113" s="37">
        <f t="shared" si="45"/>
        <v>244.49895776026702</v>
      </c>
      <c r="AF113" s="26">
        <f t="shared" si="46"/>
        <v>0.42572459259259254</v>
      </c>
      <c r="AG113" s="26">
        <f t="shared" si="47"/>
        <v>0.6949880055389597</v>
      </c>
      <c r="AH113" s="26">
        <f t="shared" si="48"/>
        <v>0.6756820651813689</v>
      </c>
      <c r="AI113" s="26">
        <f t="shared" si="49"/>
        <v>1.1511354412747725</v>
      </c>
      <c r="AJ113" s="52">
        <f t="shared" si="50"/>
        <v>1.1511354412747725</v>
      </c>
    </row>
    <row r="114" spans="1:36" ht="12.75">
      <c r="A114" s="3">
        <v>39063</v>
      </c>
      <c r="B114" s="14">
        <v>0.125</v>
      </c>
      <c r="C114" s="14">
        <v>12.125</v>
      </c>
      <c r="D114" s="37">
        <v>243.87230858333334</v>
      </c>
      <c r="E114" s="26">
        <v>0.7064539999999999</v>
      </c>
      <c r="F114" s="52">
        <v>6.310906137</v>
      </c>
      <c r="G114" s="37">
        <v>244.09338536111113</v>
      </c>
      <c r="H114" s="26">
        <v>-0.09162677777777778</v>
      </c>
      <c r="I114" s="52">
        <v>2.464576856</v>
      </c>
      <c r="J114" s="37">
        <v>245.68828994444445</v>
      </c>
      <c r="K114" s="26">
        <v>0.6567518333333333</v>
      </c>
      <c r="L114" s="52">
        <v>1.314252815</v>
      </c>
      <c r="N114" s="37">
        <f t="shared" si="51"/>
        <v>0.8281306899072162</v>
      </c>
      <c r="O114" s="26">
        <f t="shared" si="52"/>
        <v>1.8165234046814334</v>
      </c>
      <c r="P114" s="52">
        <f t="shared" si="53"/>
        <v>1.7617561324391937</v>
      </c>
      <c r="Q114" s="16">
        <v>0</v>
      </c>
      <c r="R114" s="16">
        <v>0</v>
      </c>
      <c r="S114" s="94">
        <f t="shared" si="54"/>
        <v>0.22105997310191466</v>
      </c>
      <c r="T114" s="95">
        <f t="shared" si="55"/>
        <v>-0.7980807777777776</v>
      </c>
      <c r="U114" s="95">
        <f t="shared" si="56"/>
        <v>1.8158433231928535</v>
      </c>
      <c r="V114" s="95">
        <f t="shared" si="57"/>
        <v>-0.0497021666666666</v>
      </c>
      <c r="W114" s="95">
        <f t="shared" si="58"/>
        <v>0.6789677654315893</v>
      </c>
      <c r="X114" s="96">
        <f t="shared" si="59"/>
        <v>-0.28259431481481473</v>
      </c>
      <c r="Y114" s="94">
        <f t="shared" si="41"/>
        <v>1.4708593042991167</v>
      </c>
      <c r="Z114" s="95">
        <f t="shared" si="60"/>
        <v>1.3789936037187447</v>
      </c>
      <c r="AA114" s="95">
        <f t="shared" si="61"/>
        <v>2.320969440991453</v>
      </c>
      <c r="AB114" s="96">
        <f t="shared" si="62"/>
        <v>2.320969440991453</v>
      </c>
      <c r="AC114" s="107">
        <f t="shared" si="42"/>
        <v>0.18087196617586476</v>
      </c>
      <c r="AE114" s="37">
        <f t="shared" si="45"/>
        <v>244.53273891962664</v>
      </c>
      <c r="AF114" s="26">
        <f t="shared" si="46"/>
        <v>0.4238596851851852</v>
      </c>
      <c r="AG114" s="26">
        <f t="shared" si="47"/>
        <v>0.7183507331813194</v>
      </c>
      <c r="AH114" s="26">
        <f t="shared" si="48"/>
        <v>0.6773166489008702</v>
      </c>
      <c r="AI114" s="26">
        <f t="shared" si="49"/>
        <v>1.178786207769056</v>
      </c>
      <c r="AJ114" s="52">
        <f t="shared" si="50"/>
        <v>1.178786207769056</v>
      </c>
    </row>
    <row r="115" spans="1:36" ht="12.75">
      <c r="A115" s="3">
        <v>39063</v>
      </c>
      <c r="B115" s="14">
        <v>0.16666666666666666</v>
      </c>
      <c r="C115" s="14">
        <v>12.166666666664241</v>
      </c>
      <c r="D115" s="37">
        <v>243.88141319444446</v>
      </c>
      <c r="E115" s="26">
        <v>0.7064263055555555</v>
      </c>
      <c r="F115" s="52">
        <v>6.310705681</v>
      </c>
      <c r="G115" s="37">
        <v>244.12294575</v>
      </c>
      <c r="H115" s="26">
        <v>-0.0920576111111111</v>
      </c>
      <c r="I115" s="52">
        <v>2.464421686</v>
      </c>
      <c r="J115" s="37">
        <v>245.75098347222223</v>
      </c>
      <c r="K115" s="26">
        <v>0.6516161666666667</v>
      </c>
      <c r="L115" s="52">
        <v>1.314772983</v>
      </c>
      <c r="N115" s="37">
        <f t="shared" si="51"/>
        <v>0.8342096095882495</v>
      </c>
      <c r="O115" s="26">
        <f t="shared" si="52"/>
        <v>1.8702314996709914</v>
      </c>
      <c r="P115" s="52">
        <f t="shared" si="53"/>
        <v>1.7898465494068674</v>
      </c>
      <c r="Q115" s="16">
        <v>0</v>
      </c>
      <c r="R115" s="16">
        <v>0</v>
      </c>
      <c r="S115" s="94">
        <f t="shared" si="54"/>
        <v>0.24151419741712785</v>
      </c>
      <c r="T115" s="95">
        <f t="shared" si="55"/>
        <v>-0.7984839166666666</v>
      </c>
      <c r="U115" s="95">
        <f t="shared" si="56"/>
        <v>1.8694281775549941</v>
      </c>
      <c r="V115" s="95">
        <f t="shared" si="57"/>
        <v>-0.05481013888888886</v>
      </c>
      <c r="W115" s="95">
        <f t="shared" si="58"/>
        <v>0.7036474583240406</v>
      </c>
      <c r="X115" s="96">
        <f t="shared" si="59"/>
        <v>-0.2844313518518518</v>
      </c>
      <c r="Y115" s="94">
        <f t="shared" si="41"/>
        <v>1.5179208668730455</v>
      </c>
      <c r="Z115" s="95">
        <f t="shared" si="60"/>
        <v>1.382486441494666</v>
      </c>
      <c r="AA115" s="95">
        <f t="shared" si="61"/>
        <v>2.3763590526460616</v>
      </c>
      <c r="AB115" s="96">
        <f t="shared" si="62"/>
        <v>2.3763590526460616</v>
      </c>
      <c r="AC115" s="107">
        <f t="shared" si="42"/>
        <v>0.2038642157790572</v>
      </c>
      <c r="AE115" s="37">
        <f t="shared" si="45"/>
        <v>244.56652398498056</v>
      </c>
      <c r="AF115" s="26">
        <f t="shared" si="46"/>
        <v>0.4219949537037037</v>
      </c>
      <c r="AG115" s="26">
        <f t="shared" si="47"/>
        <v>0.7418072453308019</v>
      </c>
      <c r="AH115" s="26">
        <f t="shared" si="48"/>
        <v>0.678978416403017</v>
      </c>
      <c r="AI115" s="26">
        <f t="shared" si="49"/>
        <v>1.206511574067724</v>
      </c>
      <c r="AJ115" s="52">
        <f t="shared" si="50"/>
        <v>1.206511574067724</v>
      </c>
    </row>
    <row r="116" spans="1:36" ht="12.75">
      <c r="A116" s="3">
        <v>39063</v>
      </c>
      <c r="B116" s="14">
        <v>0.20833333333333334</v>
      </c>
      <c r="C116" s="14">
        <v>12.208333333335759</v>
      </c>
      <c r="D116" s="37">
        <v>243.89051705555553</v>
      </c>
      <c r="E116" s="26">
        <v>0.7063986388888889</v>
      </c>
      <c r="F116" s="52">
        <v>6.310504856</v>
      </c>
      <c r="G116" s="37">
        <v>244.15250747222223</v>
      </c>
      <c r="H116" s="26">
        <v>-0.09248847222222221</v>
      </c>
      <c r="I116" s="52">
        <v>2.464266449</v>
      </c>
      <c r="J116" s="37">
        <v>245.81368808333335</v>
      </c>
      <c r="K116" s="26">
        <v>0.6464810277777777</v>
      </c>
      <c r="L116" s="52">
        <v>1.315291944</v>
      </c>
      <c r="N116" s="37">
        <f t="shared" si="51"/>
        <v>0.8407432199356599</v>
      </c>
      <c r="O116" s="26">
        <f t="shared" si="52"/>
        <v>1.9239580950334598</v>
      </c>
      <c r="P116" s="52">
        <f t="shared" si="53"/>
        <v>1.8181280906725104</v>
      </c>
      <c r="Q116" s="16">
        <v>0</v>
      </c>
      <c r="R116" s="16">
        <v>0</v>
      </c>
      <c r="S116" s="94">
        <f t="shared" si="54"/>
        <v>0.26197050514957704</v>
      </c>
      <c r="T116" s="95">
        <f t="shared" si="55"/>
        <v>-0.7988871111111111</v>
      </c>
      <c r="U116" s="95">
        <f t="shared" si="56"/>
        <v>1.9230248649779642</v>
      </c>
      <c r="V116" s="95">
        <f t="shared" si="57"/>
        <v>-0.05991761111111116</v>
      </c>
      <c r="W116" s="95">
        <f t="shared" si="58"/>
        <v>0.7283317900425138</v>
      </c>
      <c r="X116" s="96">
        <f t="shared" si="59"/>
        <v>-0.28626824074074075</v>
      </c>
      <c r="Y116" s="94">
        <f t="shared" si="41"/>
        <v>1.5651411464060756</v>
      </c>
      <c r="Z116" s="95">
        <f t="shared" si="60"/>
        <v>1.3860316797343206</v>
      </c>
      <c r="AA116" s="95">
        <f t="shared" si="61"/>
        <v>2.431893213800681</v>
      </c>
      <c r="AB116" s="96">
        <f t="shared" si="62"/>
        <v>2.431893213800681</v>
      </c>
      <c r="AC116" s="107">
        <f t="shared" si="42"/>
        <v>0.22795419402411995</v>
      </c>
      <c r="AE116" s="37">
        <f t="shared" si="45"/>
        <v>244.60031293781122</v>
      </c>
      <c r="AF116" s="26">
        <f t="shared" si="46"/>
        <v>0.4201303981481481</v>
      </c>
      <c r="AG116" s="26">
        <f t="shared" si="47"/>
        <v>0.7653493974152804</v>
      </c>
      <c r="AH116" s="26">
        <f t="shared" si="48"/>
        <v>0.6806672030230154</v>
      </c>
      <c r="AI116" s="26">
        <f t="shared" si="49"/>
        <v>1.23430703283444</v>
      </c>
      <c r="AJ116" s="52">
        <f t="shared" si="50"/>
        <v>1.23430703283444</v>
      </c>
    </row>
    <row r="117" spans="1:36" ht="12.75">
      <c r="A117" s="3">
        <v>39063</v>
      </c>
      <c r="B117" s="14">
        <v>0.25</v>
      </c>
      <c r="C117" s="14">
        <v>12.25</v>
      </c>
      <c r="D117" s="37">
        <v>243.8996202222222</v>
      </c>
      <c r="E117" s="26">
        <v>0.706371</v>
      </c>
      <c r="F117" s="52">
        <v>6.310303664</v>
      </c>
      <c r="G117" s="37">
        <v>244.18207047222222</v>
      </c>
      <c r="H117" s="26">
        <v>-0.09291938888888888</v>
      </c>
      <c r="I117" s="52">
        <v>2.464111143</v>
      </c>
      <c r="J117" s="37">
        <v>245.87640366666668</v>
      </c>
      <c r="K117" s="26">
        <v>0.6413464444444444</v>
      </c>
      <c r="L117" s="52">
        <v>1.3158097</v>
      </c>
      <c r="N117" s="37">
        <f t="shared" si="51"/>
        <v>0.8477211478295961</v>
      </c>
      <c r="O117" s="26">
        <f t="shared" si="52"/>
        <v>1.9777024737093236</v>
      </c>
      <c r="P117" s="52">
        <f t="shared" si="53"/>
        <v>1.846592466541761</v>
      </c>
      <c r="Q117" s="16">
        <v>0</v>
      </c>
      <c r="R117" s="16">
        <v>0</v>
      </c>
      <c r="S117" s="94">
        <f t="shared" si="54"/>
        <v>0.2824287851961568</v>
      </c>
      <c r="T117" s="95">
        <f t="shared" si="55"/>
        <v>-0.7992903888888888</v>
      </c>
      <c r="U117" s="95">
        <f t="shared" si="56"/>
        <v>1.9766332188068632</v>
      </c>
      <c r="V117" s="95">
        <f t="shared" si="57"/>
        <v>-0.06502455555555553</v>
      </c>
      <c r="W117" s="95">
        <f t="shared" si="58"/>
        <v>0.7530206680010066</v>
      </c>
      <c r="X117" s="96">
        <f t="shared" si="59"/>
        <v>-0.28810498148148145</v>
      </c>
      <c r="Y117" s="94">
        <f t="shared" si="41"/>
        <v>1.6125068766254946</v>
      </c>
      <c r="Z117" s="95">
        <f t="shared" si="60"/>
        <v>1.389629074117393</v>
      </c>
      <c r="AA117" s="95">
        <f t="shared" si="61"/>
        <v>2.487563105467604</v>
      </c>
      <c r="AB117" s="96">
        <f t="shared" si="62"/>
        <v>2.487563105467604</v>
      </c>
      <c r="AC117" s="107">
        <f t="shared" si="42"/>
        <v>0.2531423082343322</v>
      </c>
      <c r="AE117" s="37">
        <f t="shared" si="45"/>
        <v>244.63410574108406</v>
      </c>
      <c r="AF117" s="26">
        <f t="shared" si="46"/>
        <v>0.4182660185185185</v>
      </c>
      <c r="AG117" s="26">
        <f t="shared" si="47"/>
        <v>0.7889698712702525</v>
      </c>
      <c r="AH117" s="26">
        <f t="shared" si="48"/>
        <v>0.68238288741825</v>
      </c>
      <c r="AI117" s="26">
        <f t="shared" si="49"/>
        <v>1.2621683771740486</v>
      </c>
      <c r="AJ117" s="52">
        <f t="shared" si="50"/>
        <v>1.2621683771740486</v>
      </c>
    </row>
    <row r="118" spans="1:36" ht="12.75">
      <c r="A118" s="3">
        <v>39063</v>
      </c>
      <c r="B118" s="14">
        <v>0.2916666666666667</v>
      </c>
      <c r="C118" s="14">
        <v>12.291666666664241</v>
      </c>
      <c r="D118" s="37">
        <v>243.90872266666668</v>
      </c>
      <c r="E118" s="26">
        <v>0.7063434166666667</v>
      </c>
      <c r="F118" s="52">
        <v>6.310102103</v>
      </c>
      <c r="G118" s="37">
        <v>244.21163480555555</v>
      </c>
      <c r="H118" s="26">
        <v>-0.09335036111111111</v>
      </c>
      <c r="I118" s="52">
        <v>2.463955771</v>
      </c>
      <c r="J118" s="37">
        <v>245.93913019444446</v>
      </c>
      <c r="K118" s="26">
        <v>0.6362124722222222</v>
      </c>
      <c r="L118" s="52">
        <v>1.316326252</v>
      </c>
      <c r="N118" s="37">
        <f t="shared" si="51"/>
        <v>0.8551327135392536</v>
      </c>
      <c r="O118" s="26">
        <f t="shared" si="52"/>
        <v>2.0314641429165574</v>
      </c>
      <c r="P118" s="52">
        <f t="shared" si="53"/>
        <v>1.8752318055861121</v>
      </c>
      <c r="Q118" s="16">
        <v>0</v>
      </c>
      <c r="R118" s="16">
        <v>0</v>
      </c>
      <c r="S118" s="94">
        <f t="shared" si="54"/>
        <v>0.30288912088174</v>
      </c>
      <c r="T118" s="95">
        <f t="shared" si="55"/>
        <v>-0.7996937777777777</v>
      </c>
      <c r="U118" s="95">
        <f t="shared" si="56"/>
        <v>2.0302532390288244</v>
      </c>
      <c r="V118" s="95">
        <f t="shared" si="57"/>
        <v>-0.07013094444444445</v>
      </c>
      <c r="W118" s="95">
        <f t="shared" si="58"/>
        <v>0.7777141199701881</v>
      </c>
      <c r="X118" s="96">
        <f t="shared" si="59"/>
        <v>-0.28994157407407406</v>
      </c>
      <c r="Y118" s="94">
        <f t="shared" si="41"/>
        <v>1.6600064683940916</v>
      </c>
      <c r="Z118" s="95">
        <f t="shared" si="60"/>
        <v>1.3932782764977383</v>
      </c>
      <c r="AA118" s="95">
        <f t="shared" si="61"/>
        <v>2.5433607354603547</v>
      </c>
      <c r="AB118" s="96">
        <f t="shared" si="62"/>
        <v>2.5433607354603547</v>
      </c>
      <c r="AC118" s="107">
        <f t="shared" si="42"/>
        <v>0.2794291694174223</v>
      </c>
      <c r="AE118" s="37">
        <f t="shared" si="45"/>
        <v>244.66790239333628</v>
      </c>
      <c r="AF118" s="26">
        <f t="shared" si="46"/>
        <v>0.4164018425925926</v>
      </c>
      <c r="AG118" s="26">
        <f t="shared" si="47"/>
        <v>0.8126622753411661</v>
      </c>
      <c r="AH118" s="26">
        <f t="shared" si="48"/>
        <v>0.6841252961556296</v>
      </c>
      <c r="AI118" s="26">
        <f t="shared" si="49"/>
        <v>1.2900917933265517</v>
      </c>
      <c r="AJ118" s="52">
        <f t="shared" si="50"/>
        <v>1.2900917933265517</v>
      </c>
    </row>
    <row r="119" spans="1:36" ht="12.75">
      <c r="A119" s="3">
        <v>39063</v>
      </c>
      <c r="B119" s="14">
        <v>0.3333333333333333</v>
      </c>
      <c r="C119" s="14">
        <v>12.333333333335759</v>
      </c>
      <c r="D119" s="37">
        <v>243.91782438888887</v>
      </c>
      <c r="E119" s="26">
        <v>0.7063158611111111</v>
      </c>
      <c r="F119" s="52">
        <v>6.309900173</v>
      </c>
      <c r="G119" s="37">
        <v>244.24120041666666</v>
      </c>
      <c r="H119" s="26">
        <v>-0.09378138888888889</v>
      </c>
      <c r="I119" s="52">
        <v>2.46380033</v>
      </c>
      <c r="J119" s="37">
        <v>246.00186758333334</v>
      </c>
      <c r="K119" s="26">
        <v>0.6310790833333334</v>
      </c>
      <c r="L119" s="52">
        <v>1.3168416</v>
      </c>
      <c r="N119" s="37">
        <f t="shared" si="51"/>
        <v>0.8629668440787868</v>
      </c>
      <c r="O119" s="26">
        <f t="shared" si="52"/>
        <v>2.085242577930209</v>
      </c>
      <c r="P119" s="52">
        <f t="shared" si="53"/>
        <v>1.9040386736931834</v>
      </c>
      <c r="Q119" s="16">
        <v>0</v>
      </c>
      <c r="R119" s="16">
        <v>0</v>
      </c>
      <c r="S119" s="94">
        <f t="shared" si="54"/>
        <v>0.32335145665628057</v>
      </c>
      <c r="T119" s="95">
        <f t="shared" si="55"/>
        <v>-0.80009725</v>
      </c>
      <c r="U119" s="95">
        <f t="shared" si="56"/>
        <v>2.0838848423275795</v>
      </c>
      <c r="V119" s="95">
        <f t="shared" si="57"/>
        <v>-0.07523677777777771</v>
      </c>
      <c r="W119" s="95">
        <f t="shared" si="58"/>
        <v>0.8024120996612867</v>
      </c>
      <c r="X119" s="96">
        <f t="shared" si="59"/>
        <v>-0.29177800925925923</v>
      </c>
      <c r="Y119" s="94">
        <f>2*SQRT((Q119-W119)^2+(R119-X119)^2)</f>
        <v>1.7076294496993556</v>
      </c>
      <c r="Z119" s="95">
        <f t="shared" si="60"/>
        <v>1.3969789550077167</v>
      </c>
      <c r="AA119" s="95">
        <f t="shared" si="61"/>
        <v>2.599278742365418</v>
      </c>
      <c r="AB119" s="96">
        <f t="shared" si="62"/>
        <v>2.599278742365418</v>
      </c>
      <c r="AC119" s="107">
        <f t="shared" si="42"/>
        <v>0.3068152301358527</v>
      </c>
      <c r="AE119" s="37">
        <f t="shared" si="45"/>
        <v>244.7017028497368</v>
      </c>
      <c r="AF119" s="26">
        <f t="shared" si="46"/>
        <v>0.4145378518518519</v>
      </c>
      <c r="AG119" s="26">
        <f t="shared" si="47"/>
        <v>0.8364208558307199</v>
      </c>
      <c r="AH119" s="26">
        <f t="shared" si="48"/>
        <v>0.6858942639873548</v>
      </c>
      <c r="AI119" s="26">
        <f t="shared" si="49"/>
        <v>1.3180737609935544</v>
      </c>
      <c r="AJ119" s="52">
        <f t="shared" si="50"/>
        <v>1.3180737609935544</v>
      </c>
    </row>
    <row r="120" spans="1:36" ht="12.75">
      <c r="A120" s="3">
        <v>39063</v>
      </c>
      <c r="B120" s="14">
        <v>0.375</v>
      </c>
      <c r="C120" s="14">
        <v>12.375</v>
      </c>
      <c r="D120" s="37">
        <v>243.9269253888889</v>
      </c>
      <c r="E120" s="26">
        <v>0.706288361111111</v>
      </c>
      <c r="F120" s="52">
        <v>6.309697876</v>
      </c>
      <c r="G120" s="37">
        <v>244.27076736111113</v>
      </c>
      <c r="H120" s="26">
        <v>-0.09421244444444443</v>
      </c>
      <c r="I120" s="52">
        <v>2.463644822</v>
      </c>
      <c r="J120" s="37">
        <v>246.0646157777778</v>
      </c>
      <c r="K120" s="26">
        <v>0.6259463333333334</v>
      </c>
      <c r="L120" s="52">
        <v>1.317355747</v>
      </c>
      <c r="N120" s="37">
        <f t="shared" si="51"/>
        <v>0.8712123031031276</v>
      </c>
      <c r="O120" s="26">
        <f t="shared" si="52"/>
        <v>2.139037324914099</v>
      </c>
      <c r="P120" s="52">
        <f t="shared" si="53"/>
        <v>1.933005976898348</v>
      </c>
      <c r="Q120" s="16">
        <v>0</v>
      </c>
      <c r="R120" s="16">
        <v>0</v>
      </c>
      <c r="S120" s="94">
        <f t="shared" si="54"/>
        <v>0.34381584806864646</v>
      </c>
      <c r="T120" s="95">
        <f t="shared" si="55"/>
        <v>-0.8005008055555555</v>
      </c>
      <c r="U120" s="95">
        <f t="shared" si="56"/>
        <v>2.1375279731381807</v>
      </c>
      <c r="V120" s="95">
        <f t="shared" si="57"/>
        <v>-0.08034202777777766</v>
      </c>
      <c r="W120" s="95">
        <f t="shared" si="58"/>
        <v>0.8271146070689425</v>
      </c>
      <c r="X120" s="96">
        <f t="shared" si="59"/>
        <v>-0.2936142777777777</v>
      </c>
      <c r="Y120" s="94">
        <f aca="true" t="shared" si="63" ref="Y120:Y146">2*SQRT((Q120-W120)^2+(R120-X120)^2)</f>
        <v>1.7553665341936735</v>
      </c>
      <c r="Z120" s="95">
        <f t="shared" si="60"/>
        <v>1.400730727147567</v>
      </c>
      <c r="AA120" s="95">
        <f t="shared" si="61"/>
        <v>2.6553103340988025</v>
      </c>
      <c r="AB120" s="96">
        <f t="shared" si="62"/>
        <v>2.6553103340988025</v>
      </c>
      <c r="AC120" s="107">
        <f t="shared" si="42"/>
        <v>0.3353010674494404</v>
      </c>
      <c r="AE120" s="37">
        <f t="shared" si="45"/>
        <v>244.73550710882256</v>
      </c>
      <c r="AF120" s="26">
        <f t="shared" si="46"/>
        <v>0.41267408333333333</v>
      </c>
      <c r="AG120" s="26">
        <f t="shared" si="47"/>
        <v>0.8602405139993456</v>
      </c>
      <c r="AH120" s="26">
        <f t="shared" si="48"/>
        <v>0.6876895994164075</v>
      </c>
      <c r="AI120" s="26">
        <f t="shared" si="49"/>
        <v>1.346111030529058</v>
      </c>
      <c r="AJ120" s="52">
        <f t="shared" si="50"/>
        <v>1.346111030529058</v>
      </c>
    </row>
    <row r="121" spans="1:36" ht="12.75">
      <c r="A121" s="3">
        <v>39063</v>
      </c>
      <c r="B121" s="14">
        <v>0.4166666666666667</v>
      </c>
      <c r="C121" s="14">
        <v>12.416666666664241</v>
      </c>
      <c r="D121" s="37">
        <v>243.93602563888888</v>
      </c>
      <c r="E121" s="26">
        <v>0.7062608611111111</v>
      </c>
      <c r="F121" s="52">
        <v>6.30949521</v>
      </c>
      <c r="G121" s="37">
        <v>244.3003356388889</v>
      </c>
      <c r="H121" s="26">
        <v>-0.09464352777777778</v>
      </c>
      <c r="I121" s="52">
        <v>2.463489247</v>
      </c>
      <c r="J121" s="37">
        <v>246.12737475</v>
      </c>
      <c r="K121" s="26">
        <v>0.6208142222222223</v>
      </c>
      <c r="L121" s="52">
        <v>1.317868692</v>
      </c>
      <c r="N121" s="37">
        <f t="shared" si="51"/>
        <v>0.8798576310503661</v>
      </c>
      <c r="O121" s="26">
        <f t="shared" si="52"/>
        <v>2.1928480231469183</v>
      </c>
      <c r="P121" s="52">
        <f t="shared" si="53"/>
        <v>1.9621270594380944</v>
      </c>
      <c r="Q121" s="16">
        <v>0</v>
      </c>
      <c r="R121" s="16">
        <v>0</v>
      </c>
      <c r="S121" s="94">
        <f t="shared" si="54"/>
        <v>0.3642823228981576</v>
      </c>
      <c r="T121" s="95">
        <f t="shared" si="55"/>
        <v>-0.8009043888888888</v>
      </c>
      <c r="U121" s="95">
        <f t="shared" si="56"/>
        <v>2.1911826314850935</v>
      </c>
      <c r="V121" s="95">
        <f t="shared" si="57"/>
        <v>-0.08544663888888882</v>
      </c>
      <c r="W121" s="95">
        <f t="shared" si="58"/>
        <v>0.8518216514610838</v>
      </c>
      <c r="X121" s="96">
        <f t="shared" si="59"/>
        <v>-0.29545034259259256</v>
      </c>
      <c r="Y121" s="94">
        <f t="shared" si="63"/>
        <v>1.8032093953126669</v>
      </c>
      <c r="Z121" s="95">
        <f t="shared" si="60"/>
        <v>1.4045332175678684</v>
      </c>
      <c r="AA121" s="95">
        <f t="shared" si="61"/>
        <v>2.7114493470320618</v>
      </c>
      <c r="AB121" s="96">
        <f t="shared" si="62"/>
        <v>2.7114493470320618</v>
      </c>
      <c r="AC121" s="107">
        <f t="shared" si="42"/>
        <v>0.3648872553947862</v>
      </c>
      <c r="AE121" s="37">
        <f t="shared" si="45"/>
        <v>244.76931515500124</v>
      </c>
      <c r="AF121" s="26">
        <f t="shared" si="46"/>
        <v>0.4108105185185185</v>
      </c>
      <c r="AG121" s="26">
        <f t="shared" si="47"/>
        <v>0.8841166906018965</v>
      </c>
      <c r="AH121" s="26">
        <f t="shared" si="48"/>
        <v>0.6895111162630116</v>
      </c>
      <c r="AI121" s="26">
        <f t="shared" si="49"/>
        <v>1.3742006473355628</v>
      </c>
      <c r="AJ121" s="52">
        <f t="shared" si="50"/>
        <v>1.3742006473355628</v>
      </c>
    </row>
    <row r="122" spans="1:36" ht="12.75">
      <c r="A122" s="3">
        <v>39063</v>
      </c>
      <c r="B122" s="14">
        <v>0.4583333333333333</v>
      </c>
      <c r="C122" s="14">
        <v>12.458333333335759</v>
      </c>
      <c r="D122" s="37">
        <v>243.94512519444444</v>
      </c>
      <c r="E122" s="26">
        <v>0.7062334444444444</v>
      </c>
      <c r="F122" s="52">
        <v>6.309292176</v>
      </c>
      <c r="G122" s="37">
        <v>244.32990519444445</v>
      </c>
      <c r="H122" s="26">
        <v>-0.09507466666666667</v>
      </c>
      <c r="I122" s="52">
        <v>2.463333604</v>
      </c>
      <c r="J122" s="37">
        <v>246.19014438888888</v>
      </c>
      <c r="K122" s="26">
        <v>0.61568275</v>
      </c>
      <c r="L122" s="52">
        <v>1.318380437</v>
      </c>
      <c r="N122" s="37">
        <f t="shared" si="51"/>
        <v>0.8888913566770584</v>
      </c>
      <c r="O122" s="26">
        <f t="shared" si="52"/>
        <v>2.2466741848114453</v>
      </c>
      <c r="P122" s="52">
        <f t="shared" si="53"/>
        <v>1.9913956004419904</v>
      </c>
      <c r="Q122" s="16">
        <v>0</v>
      </c>
      <c r="R122" s="16">
        <v>0</v>
      </c>
      <c r="S122" s="94">
        <f t="shared" si="54"/>
        <v>0.3847507700352592</v>
      </c>
      <c r="T122" s="95">
        <f t="shared" si="55"/>
        <v>-0.801308111111111</v>
      </c>
      <c r="U122" s="95">
        <f t="shared" si="56"/>
        <v>2.2448486506742054</v>
      </c>
      <c r="V122" s="95">
        <f t="shared" si="57"/>
        <v>-0.09055069444444441</v>
      </c>
      <c r="W122" s="95">
        <f t="shared" si="58"/>
        <v>0.8765331402364881</v>
      </c>
      <c r="X122" s="96">
        <f t="shared" si="59"/>
        <v>-0.29728626851851847</v>
      </c>
      <c r="Y122" s="94">
        <f t="shared" si="63"/>
        <v>1.8511504221780613</v>
      </c>
      <c r="Z122" s="95">
        <f t="shared" si="60"/>
        <v>1.4083861934159545</v>
      </c>
      <c r="AA122" s="95">
        <f t="shared" si="61"/>
        <v>2.767689963628273</v>
      </c>
      <c r="AB122" s="96">
        <f t="shared" si="62"/>
        <v>2.767689963628273</v>
      </c>
      <c r="AC122" s="107">
        <f t="shared" si="42"/>
        <v>0.39557412051721796</v>
      </c>
      <c r="AE122" s="37">
        <f t="shared" si="45"/>
        <v>244.80312694684977</v>
      </c>
      <c r="AF122" s="26">
        <f t="shared" si="46"/>
        <v>0.40894717592592594</v>
      </c>
      <c r="AG122" s="26">
        <f t="shared" si="47"/>
        <v>0.9080452260654642</v>
      </c>
      <c r="AH122" s="26">
        <f t="shared" si="48"/>
        <v>0.6913586947164234</v>
      </c>
      <c r="AI122" s="26">
        <f t="shared" si="49"/>
        <v>1.4023398240471001</v>
      </c>
      <c r="AJ122" s="52">
        <f t="shared" si="50"/>
        <v>1.4023398240471001</v>
      </c>
    </row>
    <row r="123" spans="1:36" ht="12.75">
      <c r="A123" s="3">
        <v>39063</v>
      </c>
      <c r="B123" s="14">
        <v>0.5</v>
      </c>
      <c r="C123" s="14">
        <v>12.5</v>
      </c>
      <c r="D123" s="37">
        <v>243.95422399999998</v>
      </c>
      <c r="E123" s="26">
        <v>0.7062060277777777</v>
      </c>
      <c r="F123" s="52">
        <v>6.309088774</v>
      </c>
      <c r="G123" s="37">
        <v>244.35947605555555</v>
      </c>
      <c r="H123" s="26">
        <v>-0.0955058611111111</v>
      </c>
      <c r="I123" s="52">
        <v>2.463177893</v>
      </c>
      <c r="J123" s="37">
        <v>246.25292466666667</v>
      </c>
      <c r="K123" s="26">
        <v>0.610552</v>
      </c>
      <c r="L123" s="52">
        <v>1.318890983</v>
      </c>
      <c r="N123" s="37">
        <f t="shared" si="51"/>
        <v>0.898301860582574</v>
      </c>
      <c r="O123" s="26">
        <f t="shared" si="52"/>
        <v>2.3005155367274535</v>
      </c>
      <c r="P123" s="52">
        <f t="shared" si="53"/>
        <v>2.020805627647401</v>
      </c>
      <c r="Q123" s="16">
        <v>0</v>
      </c>
      <c r="R123" s="16">
        <v>0</v>
      </c>
      <c r="S123" s="94">
        <f t="shared" si="54"/>
        <v>0.40522127281316817</v>
      </c>
      <c r="T123" s="95">
        <f t="shared" si="55"/>
        <v>-0.8017118888888889</v>
      </c>
      <c r="U123" s="95">
        <f t="shared" si="56"/>
        <v>2.29852605851974</v>
      </c>
      <c r="V123" s="95">
        <f t="shared" si="57"/>
        <v>-0.09565402777777776</v>
      </c>
      <c r="W123" s="95">
        <f t="shared" si="58"/>
        <v>0.9012491104443027</v>
      </c>
      <c r="X123" s="96">
        <f t="shared" si="59"/>
        <v>-0.2991219722222222</v>
      </c>
      <c r="Y123" s="94">
        <f t="shared" si="63"/>
        <v>1.8991828909747042</v>
      </c>
      <c r="Z123" s="95">
        <f t="shared" si="60"/>
        <v>1.4122892622122794</v>
      </c>
      <c r="AA123" s="95">
        <f t="shared" si="61"/>
        <v>2.824026964488446</v>
      </c>
      <c r="AB123" s="96">
        <f t="shared" si="62"/>
        <v>2.824026964488446</v>
      </c>
      <c r="AC123" s="107">
        <f t="shared" si="42"/>
        <v>0.4273623418690256</v>
      </c>
      <c r="AE123" s="37">
        <f t="shared" si="45"/>
        <v>244.83694247023914</v>
      </c>
      <c r="AF123" s="26">
        <f t="shared" si="46"/>
        <v>0.4070840555555555</v>
      </c>
      <c r="AG123" s="26">
        <f t="shared" si="47"/>
        <v>0.9320224525017976</v>
      </c>
      <c r="AH123" s="26">
        <f t="shared" si="48"/>
        <v>0.6932321411228775</v>
      </c>
      <c r="AI123" s="26">
        <f t="shared" si="49"/>
        <v>1.4305260518481286</v>
      </c>
      <c r="AJ123" s="52">
        <f t="shared" si="50"/>
        <v>1.4305260518481286</v>
      </c>
    </row>
    <row r="124" spans="1:36" ht="12.75">
      <c r="A124" s="3">
        <v>39063</v>
      </c>
      <c r="B124" s="14">
        <v>0.5416666666666666</v>
      </c>
      <c r="C124" s="14">
        <v>12.541666666664241</v>
      </c>
      <c r="D124" s="37">
        <v>243.9633221111111</v>
      </c>
      <c r="E124" s="26">
        <v>0.7061786666666666</v>
      </c>
      <c r="F124" s="52">
        <v>6.308885004</v>
      </c>
      <c r="G124" s="37">
        <v>244.38904825</v>
      </c>
      <c r="H124" s="26">
        <v>-0.09593708333333333</v>
      </c>
      <c r="I124" s="52">
        <v>2.463022115</v>
      </c>
      <c r="J124" s="37">
        <v>246.3157155</v>
      </c>
      <c r="K124" s="26">
        <v>0.6054219444444444</v>
      </c>
      <c r="L124" s="52">
        <v>1.319400331</v>
      </c>
      <c r="N124" s="37">
        <f t="shared" si="51"/>
        <v>0.9080775796674874</v>
      </c>
      <c r="O124" s="26">
        <f t="shared" si="52"/>
        <v>2.3543716757943103</v>
      </c>
      <c r="P124" s="52">
        <f t="shared" si="53"/>
        <v>2.050351377374886</v>
      </c>
      <c r="Q124" s="16">
        <v>0</v>
      </c>
      <c r="R124" s="16">
        <v>0</v>
      </c>
      <c r="S124" s="94">
        <f t="shared" si="54"/>
        <v>0.42569380345114194</v>
      </c>
      <c r="T124" s="95">
        <f t="shared" si="55"/>
        <v>-0.8021157499999999</v>
      </c>
      <c r="U124" s="95">
        <f t="shared" si="56"/>
        <v>2.352214716115334</v>
      </c>
      <c r="V124" s="95">
        <f t="shared" si="57"/>
        <v>-0.1007567222222222</v>
      </c>
      <c r="W124" s="95">
        <f t="shared" si="58"/>
        <v>0.9259695065221587</v>
      </c>
      <c r="X124" s="96">
        <f t="shared" si="59"/>
        <v>-0.3009574907407407</v>
      </c>
      <c r="Y124" s="94">
        <f t="shared" si="63"/>
        <v>1.9473006324056419</v>
      </c>
      <c r="Z124" s="95">
        <f t="shared" si="60"/>
        <v>1.4162420413290533</v>
      </c>
      <c r="AA124" s="95">
        <f t="shared" si="61"/>
        <v>2.88045534289486</v>
      </c>
      <c r="AB124" s="96">
        <f t="shared" si="62"/>
        <v>2.88045534289486</v>
      </c>
      <c r="AC124" s="107">
        <f t="shared" si="42"/>
        <v>0.46025233761203266</v>
      </c>
      <c r="AE124" s="37">
        <f t="shared" si="45"/>
        <v>244.87076172224286</v>
      </c>
      <c r="AF124" s="26">
        <f t="shared" si="46"/>
        <v>0.4052211759259259</v>
      </c>
      <c r="AG124" s="26">
        <f t="shared" si="47"/>
        <v>0.9560450089216146</v>
      </c>
      <c r="AH124" s="26">
        <f t="shared" si="48"/>
        <v>0.6951312611040037</v>
      </c>
      <c r="AI124" s="26">
        <f t="shared" si="49"/>
        <v>1.4587569254574466</v>
      </c>
      <c r="AJ124" s="52">
        <f t="shared" si="50"/>
        <v>1.4587569254574466</v>
      </c>
    </row>
    <row r="125" spans="1:36" ht="12.75">
      <c r="A125" s="3">
        <v>39063</v>
      </c>
      <c r="B125" s="14">
        <v>0.5833333333333334</v>
      </c>
      <c r="C125" s="14">
        <v>12.583333333335759</v>
      </c>
      <c r="D125" s="37">
        <v>243.97241944444445</v>
      </c>
      <c r="E125" s="26">
        <v>0.7061513333333332</v>
      </c>
      <c r="F125" s="52">
        <v>6.308680865</v>
      </c>
      <c r="G125" s="37">
        <v>244.41862175</v>
      </c>
      <c r="H125" s="26">
        <v>-0.0963683611111111</v>
      </c>
      <c r="I125" s="52">
        <v>2.462866269</v>
      </c>
      <c r="J125" s="37">
        <v>246.3785168888889</v>
      </c>
      <c r="K125" s="26">
        <v>0.6002926111111111</v>
      </c>
      <c r="L125" s="52">
        <v>1.319908483</v>
      </c>
      <c r="N125" s="37">
        <f t="shared" si="51"/>
        <v>0.9182070119247782</v>
      </c>
      <c r="O125" s="26">
        <f t="shared" si="52"/>
        <v>2.4082424390974393</v>
      </c>
      <c r="P125" s="52">
        <f t="shared" si="53"/>
        <v>2.0800275476965377</v>
      </c>
      <c r="Q125" s="16">
        <v>0</v>
      </c>
      <c r="R125" s="16">
        <v>0</v>
      </c>
      <c r="S125" s="94">
        <f t="shared" si="54"/>
        <v>0.446168417502433</v>
      </c>
      <c r="T125" s="95">
        <f t="shared" si="55"/>
        <v>-0.8025196944444444</v>
      </c>
      <c r="U125" s="95">
        <f t="shared" si="56"/>
        <v>2.4059147068006093</v>
      </c>
      <c r="V125" s="95">
        <f t="shared" si="57"/>
        <v>-0.10585872222222215</v>
      </c>
      <c r="W125" s="95">
        <f t="shared" si="58"/>
        <v>0.9506943747676808</v>
      </c>
      <c r="X125" s="96">
        <f t="shared" si="59"/>
        <v>-0.3027928055555555</v>
      </c>
      <c r="Y125" s="94">
        <f t="shared" si="63"/>
        <v>1.995498210784581</v>
      </c>
      <c r="Z125" s="95">
        <f t="shared" si="60"/>
        <v>1.4202442114410925</v>
      </c>
      <c r="AA125" s="95">
        <f t="shared" si="61"/>
        <v>2.936970716871632</v>
      </c>
      <c r="AB125" s="96">
        <f t="shared" si="62"/>
        <v>2.936970716871632</v>
      </c>
      <c r="AC125" s="107">
        <f t="shared" si="42"/>
        <v>0.49424472398350044</v>
      </c>
      <c r="AE125" s="37">
        <f t="shared" si="45"/>
        <v>244.9045846672893</v>
      </c>
      <c r="AF125" s="26">
        <f t="shared" si="46"/>
        <v>0.40335852777777775</v>
      </c>
      <c r="AG125" s="26">
        <f t="shared" si="47"/>
        <v>0.9801099355570183</v>
      </c>
      <c r="AH125" s="26">
        <f t="shared" si="48"/>
        <v>0.6970558947881399</v>
      </c>
      <c r="AI125" s="26">
        <f t="shared" si="49"/>
        <v>1.4870303383078178</v>
      </c>
      <c r="AJ125" s="52">
        <f t="shared" si="50"/>
        <v>1.4870303383078178</v>
      </c>
    </row>
    <row r="126" spans="1:36" ht="12.75">
      <c r="A126" s="3">
        <v>39063</v>
      </c>
      <c r="B126" s="14">
        <v>0.625</v>
      </c>
      <c r="C126" s="14">
        <v>12.625</v>
      </c>
      <c r="D126" s="37">
        <v>243.98151608333333</v>
      </c>
      <c r="E126" s="26">
        <v>0.7061240277777777</v>
      </c>
      <c r="F126" s="52">
        <v>6.308476359</v>
      </c>
      <c r="G126" s="37">
        <v>244.44819655555557</v>
      </c>
      <c r="H126" s="26">
        <v>-0.09679969444444445</v>
      </c>
      <c r="I126" s="52">
        <v>2.462710356</v>
      </c>
      <c r="J126" s="37">
        <v>246.44132869444445</v>
      </c>
      <c r="K126" s="26">
        <v>0.595164</v>
      </c>
      <c r="L126" s="52">
        <v>1.320415439</v>
      </c>
      <c r="N126" s="37">
        <f t="shared" si="51"/>
        <v>0.9286786792326385</v>
      </c>
      <c r="O126" s="26">
        <f t="shared" si="52"/>
        <v>2.4621273819527905</v>
      </c>
      <c r="P126" s="52">
        <f t="shared" si="53"/>
        <v>2.109828935840104</v>
      </c>
      <c r="Q126" s="16">
        <v>0</v>
      </c>
      <c r="R126" s="16">
        <v>0</v>
      </c>
      <c r="S126" s="94">
        <f t="shared" si="54"/>
        <v>0.4666450316397781</v>
      </c>
      <c r="T126" s="95">
        <f t="shared" si="55"/>
        <v>-0.8029237222222222</v>
      </c>
      <c r="U126" s="95">
        <f t="shared" si="56"/>
        <v>2.4596258083694877</v>
      </c>
      <c r="V126" s="95">
        <f t="shared" si="57"/>
        <v>-0.11096002777777769</v>
      </c>
      <c r="W126" s="95">
        <f t="shared" si="58"/>
        <v>0.9754236133364219</v>
      </c>
      <c r="X126" s="96">
        <f t="shared" si="59"/>
        <v>-0.3046279166666666</v>
      </c>
      <c r="Y126" s="94">
        <f t="shared" si="63"/>
        <v>2.043770430422121</v>
      </c>
      <c r="Z126" s="95">
        <f t="shared" si="60"/>
        <v>1.424295411812463</v>
      </c>
      <c r="AA126" s="95">
        <f t="shared" si="61"/>
        <v>2.9935687110388165</v>
      </c>
      <c r="AB126" s="96">
        <f t="shared" si="62"/>
        <v>2.9935687110388165</v>
      </c>
      <c r="AC126" s="107">
        <f t="shared" si="42"/>
        <v>0.52933986232369</v>
      </c>
      <c r="AE126" s="37">
        <f t="shared" si="45"/>
        <v>244.93841128686094</v>
      </c>
      <c r="AF126" s="26">
        <f t="shared" si="46"/>
        <v>0.4014961111111111</v>
      </c>
      <c r="AG126" s="26">
        <f t="shared" si="47"/>
        <v>1.004214418412132</v>
      </c>
      <c r="AH126" s="26">
        <f t="shared" si="48"/>
        <v>0.6990058602208267</v>
      </c>
      <c r="AI126" s="26">
        <f t="shared" si="49"/>
        <v>1.5153441804435777</v>
      </c>
      <c r="AJ126" s="52">
        <f t="shared" si="50"/>
        <v>1.5153441804435777</v>
      </c>
    </row>
    <row r="127" spans="1:36" ht="12.75">
      <c r="A127" s="3">
        <v>39063</v>
      </c>
      <c r="B127" s="14">
        <v>0.6666666666666666</v>
      </c>
      <c r="C127" s="14">
        <v>12.666666666664241</v>
      </c>
      <c r="D127" s="37">
        <v>243.9906119722222</v>
      </c>
      <c r="E127" s="26">
        <v>0.7060967777777777</v>
      </c>
      <c r="F127" s="52">
        <v>6.308271484</v>
      </c>
      <c r="G127" s="37">
        <v>244.47777266666668</v>
      </c>
      <c r="H127" s="26">
        <v>-0.09723105555555556</v>
      </c>
      <c r="I127" s="52">
        <v>2.462554376</v>
      </c>
      <c r="J127" s="37">
        <v>246.50415091666667</v>
      </c>
      <c r="K127" s="26">
        <v>0.5900361666666667</v>
      </c>
      <c r="L127" s="52">
        <v>1.3209212</v>
      </c>
      <c r="N127" s="37">
        <f t="shared" si="51"/>
        <v>0.939481297463961</v>
      </c>
      <c r="O127" s="26">
        <f t="shared" si="52"/>
        <v>2.516026354866176</v>
      </c>
      <c r="P127" s="52">
        <f t="shared" si="53"/>
        <v>2.1397507382168865</v>
      </c>
      <c r="Q127" s="16">
        <v>0</v>
      </c>
      <c r="R127" s="16">
        <v>0</v>
      </c>
      <c r="S127" s="94">
        <f t="shared" si="54"/>
        <v>0.48712370141119166</v>
      </c>
      <c r="T127" s="95">
        <f t="shared" si="55"/>
        <v>-0.8033278333333332</v>
      </c>
      <c r="U127" s="95">
        <f t="shared" si="56"/>
        <v>2.51334807635745</v>
      </c>
      <c r="V127" s="95">
        <f t="shared" si="57"/>
        <v>-0.11606061111111099</v>
      </c>
      <c r="W127" s="95">
        <f t="shared" si="58"/>
        <v>1.0001572592562138</v>
      </c>
      <c r="X127" s="96">
        <f t="shared" si="59"/>
        <v>-0.30646281481481474</v>
      </c>
      <c r="Y127" s="94">
        <f t="shared" si="63"/>
        <v>2.0921128077683773</v>
      </c>
      <c r="Z127" s="95">
        <f t="shared" si="60"/>
        <v>1.4283952927709183</v>
      </c>
      <c r="AA127" s="95">
        <f t="shared" si="61"/>
        <v>3.050245529877707</v>
      </c>
      <c r="AB127" s="96">
        <f t="shared" si="62"/>
        <v>3.050245529877707</v>
      </c>
      <c r="AC127" s="107">
        <f t="shared" si="42"/>
        <v>0.565538349315354</v>
      </c>
      <c r="AE127" s="37">
        <f t="shared" si="45"/>
        <v>244.97224156097658</v>
      </c>
      <c r="AF127" s="26">
        <f t="shared" si="46"/>
        <v>0.399633962962963</v>
      </c>
      <c r="AG127" s="26">
        <f t="shared" si="47"/>
        <v>1.0283560212213954</v>
      </c>
      <c r="AH127" s="26">
        <f t="shared" si="48"/>
        <v>0.7009809798186157</v>
      </c>
      <c r="AI127" s="26">
        <f t="shared" si="49"/>
        <v>1.5436966260331244</v>
      </c>
      <c r="AJ127" s="52">
        <f t="shared" si="50"/>
        <v>1.5436966260331244</v>
      </c>
    </row>
    <row r="128" spans="1:36" ht="12.75">
      <c r="A128" s="3">
        <v>39063</v>
      </c>
      <c r="B128" s="14">
        <v>0.7083333333333334</v>
      </c>
      <c r="C128" s="14">
        <v>12.708333333335759</v>
      </c>
      <c r="D128" s="37">
        <v>243.9997071111111</v>
      </c>
      <c r="E128" s="26">
        <v>0.7060695555555555</v>
      </c>
      <c r="F128" s="52">
        <v>6.308066242</v>
      </c>
      <c r="G128" s="37">
        <v>244.50735011111112</v>
      </c>
      <c r="H128" s="26">
        <v>-0.09766244444444444</v>
      </c>
      <c r="I128" s="52">
        <v>2.462398328</v>
      </c>
      <c r="J128" s="37">
        <v>246.5669834722222</v>
      </c>
      <c r="K128" s="26">
        <v>0.584909138888889</v>
      </c>
      <c r="L128" s="52">
        <v>1.321425767</v>
      </c>
      <c r="N128" s="37">
        <f t="shared" si="51"/>
        <v>0.9506037082551042</v>
      </c>
      <c r="O128" s="26">
        <f t="shared" si="52"/>
        <v>2.5699390852179524</v>
      </c>
      <c r="P128" s="52">
        <f t="shared" si="53"/>
        <v>2.169788290019955</v>
      </c>
      <c r="Q128" s="16">
        <v>0</v>
      </c>
      <c r="R128" s="16">
        <v>0</v>
      </c>
      <c r="S128" s="94">
        <f t="shared" si="54"/>
        <v>0.5076044545946731</v>
      </c>
      <c r="T128" s="95">
        <f t="shared" si="55"/>
        <v>-0.8037319999999999</v>
      </c>
      <c r="U128" s="95">
        <f t="shared" si="56"/>
        <v>2.5670814274510354</v>
      </c>
      <c r="V128" s="95">
        <f t="shared" si="57"/>
        <v>-0.12116041666666655</v>
      </c>
      <c r="W128" s="95">
        <f t="shared" si="58"/>
        <v>1.0248952940152363</v>
      </c>
      <c r="X128" s="96">
        <f t="shared" si="59"/>
        <v>-0.30829747222222215</v>
      </c>
      <c r="Y128" s="94">
        <f t="shared" si="63"/>
        <v>2.1405211468922136</v>
      </c>
      <c r="Z128" s="95">
        <f t="shared" si="60"/>
        <v>1.432543449760349</v>
      </c>
      <c r="AA128" s="95">
        <f t="shared" si="61"/>
        <v>3.106997488073438</v>
      </c>
      <c r="AB128" s="96">
        <f t="shared" si="62"/>
        <v>3.106997488073438</v>
      </c>
      <c r="AC128" s="107">
        <f t="shared" si="42"/>
        <v>0.6028407319365322</v>
      </c>
      <c r="AE128" s="37">
        <f t="shared" si="45"/>
        <v>245.00607547258207</v>
      </c>
      <c r="AF128" s="26">
        <f t="shared" si="46"/>
        <v>0.39777208333333336</v>
      </c>
      <c r="AG128" s="26">
        <f t="shared" si="47"/>
        <v>1.0525324747238864</v>
      </c>
      <c r="AH128" s="26">
        <f t="shared" si="48"/>
        <v>0.7029810505900678</v>
      </c>
      <c r="AI128" s="26">
        <f t="shared" si="49"/>
        <v>1.572085894886973</v>
      </c>
      <c r="AJ128" s="52">
        <f t="shared" si="50"/>
        <v>1.572085894886973</v>
      </c>
    </row>
    <row r="129" spans="1:36" ht="12.75">
      <c r="A129" s="3">
        <v>39063</v>
      </c>
      <c r="B129" s="14">
        <v>0.75</v>
      </c>
      <c r="C129" s="14">
        <v>12.75</v>
      </c>
      <c r="D129" s="37">
        <v>244.0088015277778</v>
      </c>
      <c r="E129" s="26">
        <v>0.7060423888888888</v>
      </c>
      <c r="F129" s="52">
        <v>6.307860631</v>
      </c>
      <c r="G129" s="37">
        <v>244.53692883333332</v>
      </c>
      <c r="H129" s="26">
        <v>-0.09809391666666667</v>
      </c>
      <c r="I129" s="52">
        <v>2.462242212</v>
      </c>
      <c r="J129" s="37">
        <v>246.62982633333334</v>
      </c>
      <c r="K129" s="26">
        <v>0.5797828888888888</v>
      </c>
      <c r="L129" s="52">
        <v>1.321929142</v>
      </c>
      <c r="N129" s="37">
        <f t="shared" si="51"/>
        <v>0.9620349770239904</v>
      </c>
      <c r="O129" s="26">
        <f t="shared" si="52"/>
        <v>2.6238653485207957</v>
      </c>
      <c r="P129" s="52">
        <f t="shared" si="53"/>
        <v>2.199937287724926</v>
      </c>
      <c r="Q129" s="16">
        <v>0</v>
      </c>
      <c r="R129" s="16">
        <v>0</v>
      </c>
      <c r="S129" s="94">
        <f t="shared" si="54"/>
        <v>0.5280872078596605</v>
      </c>
      <c r="T129" s="95">
        <f t="shared" si="55"/>
        <v>-0.8041363055555555</v>
      </c>
      <c r="U129" s="95">
        <f t="shared" si="56"/>
        <v>2.6208258060824847</v>
      </c>
      <c r="V129" s="95">
        <f t="shared" si="57"/>
        <v>-0.12625949999999997</v>
      </c>
      <c r="W129" s="95">
        <f t="shared" si="58"/>
        <v>1.0496376713140483</v>
      </c>
      <c r="X129" s="96">
        <f t="shared" si="59"/>
        <v>-0.31013193518518517</v>
      </c>
      <c r="Y129" s="94">
        <f t="shared" si="63"/>
        <v>2.1889916018690303</v>
      </c>
      <c r="Z129" s="95">
        <f t="shared" si="60"/>
        <v>1.4367396477782783</v>
      </c>
      <c r="AA129" s="95">
        <f t="shared" si="61"/>
        <v>3.163821251119</v>
      </c>
      <c r="AB129" s="96">
        <f t="shared" si="62"/>
        <v>3.163821251119</v>
      </c>
      <c r="AC129" s="107">
        <f t="shared" si="42"/>
        <v>0.6412473671746758</v>
      </c>
      <c r="AE129" s="37">
        <f t="shared" si="45"/>
        <v>245.03991300169596</v>
      </c>
      <c r="AF129" s="26">
        <f t="shared" si="46"/>
        <v>0.3959104537037037</v>
      </c>
      <c r="AG129" s="26">
        <f t="shared" si="47"/>
        <v>1.0767417001618427</v>
      </c>
      <c r="AH129" s="26">
        <f t="shared" si="48"/>
        <v>0.7050059514418917</v>
      </c>
      <c r="AI129" s="26">
        <f t="shared" si="49"/>
        <v>1.6005103793912716</v>
      </c>
      <c r="AJ129" s="52">
        <f t="shared" si="50"/>
        <v>1.6005103793912716</v>
      </c>
    </row>
    <row r="130" spans="1:36" ht="12.75">
      <c r="A130" s="3">
        <v>39063</v>
      </c>
      <c r="B130" s="14">
        <v>0.7916666666666666</v>
      </c>
      <c r="C130" s="14">
        <v>12.791666666664241</v>
      </c>
      <c r="D130" s="37">
        <v>244.01789519444446</v>
      </c>
      <c r="E130" s="26">
        <v>0.7060152222222221</v>
      </c>
      <c r="F130" s="52">
        <v>6.307654653</v>
      </c>
      <c r="G130" s="37">
        <v>244.5665088888889</v>
      </c>
      <c r="H130" s="26">
        <v>-0.09852538888888888</v>
      </c>
      <c r="I130" s="52">
        <v>2.46208603</v>
      </c>
      <c r="J130" s="37">
        <v>246.69267941666666</v>
      </c>
      <c r="K130" s="26">
        <v>0.5746574722222222</v>
      </c>
      <c r="L130" s="52">
        <v>1.322431325</v>
      </c>
      <c r="N130" s="37">
        <f t="shared" si="51"/>
        <v>0.9737642851208383</v>
      </c>
      <c r="O130" s="26">
        <f t="shared" si="52"/>
        <v>2.677804926133274</v>
      </c>
      <c r="P130" s="52">
        <f t="shared" si="53"/>
        <v>2.230193469250731</v>
      </c>
      <c r="Q130" s="16">
        <v>0</v>
      </c>
      <c r="R130" s="16">
        <v>0</v>
      </c>
      <c r="S130" s="94">
        <f t="shared" si="54"/>
        <v>0.5485720445391449</v>
      </c>
      <c r="T130" s="95">
        <f t="shared" si="55"/>
        <v>-0.804540611111111</v>
      </c>
      <c r="U130" s="95">
        <f t="shared" si="56"/>
        <v>2.6745811567306323</v>
      </c>
      <c r="V130" s="95">
        <f t="shared" si="57"/>
        <v>-0.13135774999999994</v>
      </c>
      <c r="W130" s="95">
        <f t="shared" si="58"/>
        <v>1.074384400423259</v>
      </c>
      <c r="X130" s="96">
        <f t="shared" si="59"/>
        <v>-0.3119661203703703</v>
      </c>
      <c r="Y130" s="94">
        <f t="shared" si="63"/>
        <v>2.237520681586462</v>
      </c>
      <c r="Z130" s="95">
        <f t="shared" si="60"/>
        <v>1.4409833621925026</v>
      </c>
      <c r="AA130" s="95">
        <f t="shared" si="61"/>
        <v>3.2207136118223736</v>
      </c>
      <c r="AB130" s="96">
        <f t="shared" si="62"/>
        <v>3.2207136118223736</v>
      </c>
      <c r="AC130" s="107">
        <f t="shared" si="42"/>
        <v>0.6807589044872068</v>
      </c>
      <c r="AE130" s="37">
        <f t="shared" si="45"/>
        <v>245.0737541327286</v>
      </c>
      <c r="AF130" s="26">
        <f t="shared" si="46"/>
        <v>0.3940491018518519</v>
      </c>
      <c r="AG130" s="26">
        <f t="shared" si="47"/>
        <v>1.1009818153872637</v>
      </c>
      <c r="AH130" s="26">
        <f t="shared" si="48"/>
        <v>0.7070554195581047</v>
      </c>
      <c r="AI130" s="26">
        <f t="shared" si="49"/>
        <v>1.6289685259150333</v>
      </c>
      <c r="AJ130" s="52">
        <f t="shared" si="50"/>
        <v>1.6289685259150333</v>
      </c>
    </row>
    <row r="131" spans="1:36" ht="12.75">
      <c r="A131" s="3">
        <v>39063</v>
      </c>
      <c r="B131" s="14">
        <v>0.8333333333333334</v>
      </c>
      <c r="C131" s="14">
        <v>12.833333333335759</v>
      </c>
      <c r="D131" s="37">
        <v>244.02698811111114</v>
      </c>
      <c r="E131" s="26">
        <v>0.7059881388888889</v>
      </c>
      <c r="F131" s="52">
        <v>6.307448306</v>
      </c>
      <c r="G131" s="37">
        <v>244.59609022222224</v>
      </c>
      <c r="H131" s="26">
        <v>-0.09895694444444444</v>
      </c>
      <c r="I131" s="52">
        <v>2.461929779</v>
      </c>
      <c r="J131" s="37">
        <v>246.75554269444444</v>
      </c>
      <c r="K131" s="26">
        <v>0.5695328888888889</v>
      </c>
      <c r="L131" s="52">
        <v>1.322932317</v>
      </c>
      <c r="N131" s="37">
        <f t="shared" si="51"/>
        <v>0.9857812278473158</v>
      </c>
      <c r="O131" s="26">
        <f t="shared" si="52"/>
        <v>2.7317576487944537</v>
      </c>
      <c r="P131" s="52">
        <f t="shared" si="53"/>
        <v>2.2605529692602917</v>
      </c>
      <c r="Q131" s="16">
        <v>0</v>
      </c>
      <c r="R131" s="16">
        <v>0</v>
      </c>
      <c r="S131" s="94">
        <f t="shared" si="54"/>
        <v>0.5690589090715078</v>
      </c>
      <c r="T131" s="95">
        <f t="shared" si="55"/>
        <v>-0.8049450833333334</v>
      </c>
      <c r="U131" s="95">
        <f t="shared" si="56"/>
        <v>2.7283474515710857</v>
      </c>
      <c r="V131" s="95">
        <f t="shared" si="57"/>
        <v>-0.13645525000000003</v>
      </c>
      <c r="W131" s="95">
        <f t="shared" si="58"/>
        <v>1.0991354535475313</v>
      </c>
      <c r="X131" s="96">
        <f t="shared" si="59"/>
        <v>-0.3138001111111111</v>
      </c>
      <c r="Y131" s="94">
        <f t="shared" si="63"/>
        <v>2.286105207533969</v>
      </c>
      <c r="Z131" s="95">
        <f t="shared" si="60"/>
        <v>1.445274405423149</v>
      </c>
      <c r="AA131" s="95">
        <f t="shared" si="61"/>
        <v>3.277671694521232</v>
      </c>
      <c r="AB131" s="96">
        <f t="shared" si="62"/>
        <v>3.277671694521232</v>
      </c>
      <c r="AC131" s="107">
        <f t="shared" si="42"/>
        <v>0.7213757208882748</v>
      </c>
      <c r="AE131" s="37">
        <f>(D131+G131+J131)/3*COS(RADIANS(E131))</f>
        <v>245.10759883351145</v>
      </c>
      <c r="AF131" s="26">
        <f>(E131+H131+K131)/3</f>
        <v>0.3921880277777778</v>
      </c>
      <c r="AG131" s="26">
        <f>SQRT((D131-AE131)^2+(E131-AF131)^2)</f>
        <v>1.1252511022433447</v>
      </c>
      <c r="AH131" s="26">
        <f>SQRT((G131-AE131)^2+(H131-AF131)^2)</f>
        <v>0.709129355732912</v>
      </c>
      <c r="AI131" s="26">
        <f>SQRT((J131-AE131)^2+(K131-AF131)^2)</f>
        <v>1.6574589492802752</v>
      </c>
      <c r="AJ131" s="52">
        <f>MAX(AG131,AH131,AI131)</f>
        <v>1.6574589492802752</v>
      </c>
    </row>
    <row r="132" spans="1:36" ht="12.75">
      <c r="A132" s="3">
        <v>39063</v>
      </c>
      <c r="B132" s="14">
        <v>0.875</v>
      </c>
      <c r="C132" s="14">
        <v>12.875</v>
      </c>
      <c r="D132" s="37">
        <v>244.03608030555554</v>
      </c>
      <c r="E132" s="26">
        <v>0.7059610555555556</v>
      </c>
      <c r="F132" s="52">
        <v>6.307241592</v>
      </c>
      <c r="G132" s="37">
        <v>244.6256728888889</v>
      </c>
      <c r="H132" s="26">
        <v>-0.09938852777777778</v>
      </c>
      <c r="I132" s="52">
        <v>2.461773462</v>
      </c>
      <c r="J132" s="37">
        <v>246.81841605555556</v>
      </c>
      <c r="K132" s="26">
        <v>0.5644091666666667</v>
      </c>
      <c r="L132" s="52">
        <v>1.323432121</v>
      </c>
      <c r="N132" s="37">
        <f t="shared" si="51"/>
        <v>0.9980754452139683</v>
      </c>
      <c r="O132" s="26">
        <f t="shared" si="52"/>
        <v>2.7857232380163457</v>
      </c>
      <c r="P132" s="52">
        <f t="shared" si="53"/>
        <v>2.291011895717289</v>
      </c>
      <c r="Q132" s="16">
        <v>0</v>
      </c>
      <c r="R132" s="16">
        <v>0</v>
      </c>
      <c r="S132" s="94">
        <f t="shared" si="54"/>
        <v>0.5895478292419433</v>
      </c>
      <c r="T132" s="95">
        <f t="shared" si="55"/>
        <v>-0.8053495833333333</v>
      </c>
      <c r="U132" s="95">
        <f t="shared" si="56"/>
        <v>2.7821245517726667</v>
      </c>
      <c r="V132" s="95">
        <f t="shared" si="57"/>
        <v>-0.1415518888888888</v>
      </c>
      <c r="W132" s="95">
        <f t="shared" si="58"/>
        <v>1.1238907936715365</v>
      </c>
      <c r="X132" s="96">
        <f t="shared" si="59"/>
        <v>-0.31563382407407403</v>
      </c>
      <c r="Y132" s="94">
        <f t="shared" si="63"/>
        <v>2.334742150216387</v>
      </c>
      <c r="Z132" s="95">
        <f t="shared" si="60"/>
        <v>1.449612263334273</v>
      </c>
      <c r="AA132" s="95">
        <f t="shared" si="61"/>
        <v>3.3346926195162374</v>
      </c>
      <c r="AB132" s="96">
        <f t="shared" si="62"/>
        <v>3.3346926195162374</v>
      </c>
      <c r="AC132" s="107">
        <f t="shared" si="42"/>
        <v>0.7630983677207885</v>
      </c>
      <c r="AE132" s="37">
        <f aca="true" t="shared" si="64" ref="AE132:AE146">(D132+G132+J132)/3*COS(RADIANS(E132))</f>
        <v>245.14144709917795</v>
      </c>
      <c r="AF132" s="26">
        <f aca="true" t="shared" si="65" ref="AF132:AF146">(E132+H132+K132)/3</f>
        <v>0.39032723148148146</v>
      </c>
      <c r="AG132" s="26">
        <f aca="true" t="shared" si="66" ref="AG132:AG146">SQRT((D132-AE132)^2+(E132-AF132)^2)</f>
        <v>1.1495479369485677</v>
      </c>
      <c r="AH132" s="26">
        <f aca="true" t="shared" si="67" ref="AH132:AH146">SQRT((G132-AE132)^2+(H132-AF132)^2)</f>
        <v>0.7112275028893238</v>
      </c>
      <c r="AI132" s="26">
        <f aca="true" t="shared" si="68" ref="AI132:AI146">SQRT((J132-AE132)^2+(K132-AF132)^2)</f>
        <v>1.6859802492354468</v>
      </c>
      <c r="AJ132" s="52">
        <f aca="true" t="shared" si="69" ref="AJ132:AJ146">MAX(AG132,AH132,AI132)</f>
        <v>1.6859802492354468</v>
      </c>
    </row>
    <row r="133" spans="1:36" ht="12.75">
      <c r="A133" s="3">
        <v>39063</v>
      </c>
      <c r="B133" s="14">
        <v>0.9166666666666666</v>
      </c>
      <c r="C133" s="14">
        <v>12.916666666664241</v>
      </c>
      <c r="D133" s="37">
        <v>244.04517175</v>
      </c>
      <c r="E133" s="26">
        <v>0.7059340277777777</v>
      </c>
      <c r="F133" s="52">
        <v>6.30703451</v>
      </c>
      <c r="G133" s="37">
        <v>244.65525686111113</v>
      </c>
      <c r="H133" s="26">
        <v>-0.09982013888888888</v>
      </c>
      <c r="I133" s="52">
        <v>2.461617077</v>
      </c>
      <c r="J133" s="37">
        <v>246.8812995</v>
      </c>
      <c r="K133" s="26">
        <v>0.5592863333333333</v>
      </c>
      <c r="L133" s="52">
        <v>1.323930736</v>
      </c>
      <c r="N133" s="37">
        <f t="shared" si="51"/>
        <v>1.0106369876267032</v>
      </c>
      <c r="O133" s="26">
        <f t="shared" si="52"/>
        <v>2.8397015986372023</v>
      </c>
      <c r="P133" s="52">
        <f t="shared" si="53"/>
        <v>2.3215667407030804</v>
      </c>
      <c r="Q133" s="16">
        <v>0</v>
      </c>
      <c r="R133" s="16">
        <v>0</v>
      </c>
      <c r="S133" s="94">
        <f t="shared" si="54"/>
        <v>0.6100388050431569</v>
      </c>
      <c r="T133" s="95">
        <f t="shared" si="55"/>
        <v>-0.8057541666666665</v>
      </c>
      <c r="U133" s="95">
        <f t="shared" si="56"/>
        <v>2.8359124850772126</v>
      </c>
      <c r="V133" s="95">
        <f t="shared" si="57"/>
        <v>-0.14664769444444437</v>
      </c>
      <c r="W133" s="95">
        <f t="shared" si="58"/>
        <v>1.1486504300401232</v>
      </c>
      <c r="X133" s="96">
        <f t="shared" si="59"/>
        <v>-0.31746728703703697</v>
      </c>
      <c r="Y133" s="94">
        <f t="shared" si="63"/>
        <v>2.3834288651185007</v>
      </c>
      <c r="Z133" s="95">
        <f t="shared" si="60"/>
        <v>1.4539966429126485</v>
      </c>
      <c r="AA133" s="95">
        <f t="shared" si="61"/>
        <v>3.3917739167470944</v>
      </c>
      <c r="AB133" s="96">
        <f t="shared" si="62"/>
        <v>3.3917739167470944</v>
      </c>
      <c r="AC133" s="107">
        <f t="shared" si="42"/>
        <v>0.8059273363864005</v>
      </c>
      <c r="AE133" s="37">
        <f t="shared" si="64"/>
        <v>245.175298908282</v>
      </c>
      <c r="AF133" s="26">
        <f t="shared" si="65"/>
        <v>0.3884667407407407</v>
      </c>
      <c r="AG133" s="26">
        <f t="shared" si="66"/>
        <v>1.173870892485707</v>
      </c>
      <c r="AH133" s="26">
        <f t="shared" si="67"/>
        <v>0.7133497092198996</v>
      </c>
      <c r="AI133" s="26">
        <f t="shared" si="68"/>
        <v>1.7145312339399645</v>
      </c>
      <c r="AJ133" s="52">
        <f t="shared" si="69"/>
        <v>1.7145312339399645</v>
      </c>
    </row>
    <row r="134" spans="1:36" ht="12.75">
      <c r="A134" s="3">
        <v>39063</v>
      </c>
      <c r="B134" s="14">
        <v>0.9583333333333334</v>
      </c>
      <c r="C134" s="14">
        <v>12.958333333335759</v>
      </c>
      <c r="D134" s="37">
        <v>244.05426244444445</v>
      </c>
      <c r="E134" s="26">
        <v>0.7059070277777777</v>
      </c>
      <c r="F134" s="52">
        <v>6.30682706</v>
      </c>
      <c r="G134" s="37">
        <v>244.68484213888888</v>
      </c>
      <c r="H134" s="26">
        <v>-0.10025180555555556</v>
      </c>
      <c r="I134" s="52">
        <v>2.461460624</v>
      </c>
      <c r="J134" s="37">
        <v>246.94419297222223</v>
      </c>
      <c r="K134" s="26">
        <v>0.5541644166666667</v>
      </c>
      <c r="L134" s="52">
        <v>1.324428163</v>
      </c>
      <c r="N134" s="37">
        <f t="shared" si="51"/>
        <v>1.0234561355397394</v>
      </c>
      <c r="O134" s="26">
        <f t="shared" si="52"/>
        <v>2.8936925572734014</v>
      </c>
      <c r="P134" s="52">
        <f t="shared" si="53"/>
        <v>2.352214095675938</v>
      </c>
      <c r="Q134" s="16">
        <v>0</v>
      </c>
      <c r="R134" s="16">
        <v>0</v>
      </c>
      <c r="S134" s="94">
        <f t="shared" si="54"/>
        <v>0.6305318364782035</v>
      </c>
      <c r="T134" s="95">
        <f t="shared" si="55"/>
        <v>-0.8061588333333333</v>
      </c>
      <c r="U134" s="95">
        <f t="shared" si="56"/>
        <v>2.8897111959489408</v>
      </c>
      <c r="V134" s="95">
        <f t="shared" si="57"/>
        <v>-0.15174261111111098</v>
      </c>
      <c r="W134" s="95">
        <f t="shared" si="58"/>
        <v>1.1734143441423814</v>
      </c>
      <c r="X134" s="96">
        <f t="shared" si="59"/>
        <v>-0.31930048148148144</v>
      </c>
      <c r="Y134" s="94">
        <f t="shared" si="63"/>
        <v>2.432162840365259</v>
      </c>
      <c r="Z134" s="95">
        <f t="shared" si="60"/>
        <v>1.4584271965314521</v>
      </c>
      <c r="AA134" s="95">
        <f t="shared" si="61"/>
        <v>3.4489131757376326</v>
      </c>
      <c r="AB134" s="96">
        <f t="shared" si="62"/>
        <v>3.4489131757376326</v>
      </c>
      <c r="AC134" s="107">
        <f t="shared" si="42"/>
        <v>0.8498631304665123</v>
      </c>
      <c r="AE134" s="37">
        <f t="shared" si="64"/>
        <v>245.20915424377023</v>
      </c>
      <c r="AF134" s="26">
        <f t="shared" si="65"/>
        <v>0.38660654629629626</v>
      </c>
      <c r="AG134" s="26">
        <f t="shared" si="66"/>
        <v>1.1982186217983126</v>
      </c>
      <c r="AH134" s="26">
        <f t="shared" si="67"/>
        <v>0.7154957987948004</v>
      </c>
      <c r="AI134" s="26">
        <f t="shared" si="68"/>
        <v>1.7431107334737446</v>
      </c>
      <c r="AJ134" s="52">
        <f t="shared" si="69"/>
        <v>1.7431107334737446</v>
      </c>
    </row>
    <row r="135" spans="1:36" ht="12.75">
      <c r="A135" s="3">
        <v>39064</v>
      </c>
      <c r="B135" s="14">
        <v>0</v>
      </c>
      <c r="C135" s="14">
        <v>13</v>
      </c>
      <c r="D135" s="37">
        <v>244.0633523888889</v>
      </c>
      <c r="E135" s="26">
        <v>0.7058800555555556</v>
      </c>
      <c r="F135" s="52">
        <v>6.306619242</v>
      </c>
      <c r="G135" s="37">
        <v>244.7144287222222</v>
      </c>
      <c r="H135" s="26">
        <v>-0.10068352777777778</v>
      </c>
      <c r="I135" s="52">
        <v>2.461304104</v>
      </c>
      <c r="J135" s="37">
        <v>247.0070963888889</v>
      </c>
      <c r="K135" s="26">
        <v>0.5490433888888889</v>
      </c>
      <c r="L135" s="52">
        <v>1.324924404</v>
      </c>
      <c r="N135" s="37">
        <f t="shared" si="51"/>
        <v>1.0365234532523975</v>
      </c>
      <c r="O135" s="26">
        <f t="shared" si="52"/>
        <v>2.9476959254434503</v>
      </c>
      <c r="P135" s="52">
        <f t="shared" si="53"/>
        <v>2.382950663509089</v>
      </c>
      <c r="Q135" s="16">
        <v>0</v>
      </c>
      <c r="R135" s="16">
        <v>0</v>
      </c>
      <c r="S135" s="94">
        <f t="shared" si="54"/>
        <v>0.6510269235467671</v>
      </c>
      <c r="T135" s="95">
        <f t="shared" si="55"/>
        <v>-0.8065635833333333</v>
      </c>
      <c r="U135" s="95">
        <f t="shared" si="56"/>
        <v>2.9435206010600314</v>
      </c>
      <c r="V135" s="95">
        <f t="shared" si="57"/>
        <v>-0.15683666666666662</v>
      </c>
      <c r="W135" s="95">
        <f t="shared" si="58"/>
        <v>1.1981825082022661</v>
      </c>
      <c r="X135" s="96">
        <f t="shared" si="59"/>
        <v>-0.32113341666666667</v>
      </c>
      <c r="Y135" s="94">
        <f t="shared" si="63"/>
        <v>2.480941752046493</v>
      </c>
      <c r="Z135" s="95">
        <f t="shared" si="60"/>
        <v>1.4629035245425157</v>
      </c>
      <c r="AA135" s="95">
        <f t="shared" si="61"/>
        <v>3.506108087575706</v>
      </c>
      <c r="AB135" s="96">
        <f t="shared" si="62"/>
        <v>3.506108087575706</v>
      </c>
      <c r="AC135" s="107">
        <f t="shared" si="42"/>
        <v>0.8949062087199603</v>
      </c>
      <c r="AE135" s="37">
        <f t="shared" si="64"/>
        <v>245.2430130778667</v>
      </c>
      <c r="AF135" s="26">
        <f t="shared" si="65"/>
        <v>0.3847466388888889</v>
      </c>
      <c r="AG135" s="26">
        <f t="shared" si="66"/>
        <v>1.2225898790762157</v>
      </c>
      <c r="AH135" s="26">
        <f t="shared" si="67"/>
        <v>0.717665568173729</v>
      </c>
      <c r="AI135" s="26">
        <f t="shared" si="68"/>
        <v>1.7717176271312614</v>
      </c>
      <c r="AJ135" s="52">
        <f t="shared" si="69"/>
        <v>1.7717176271312614</v>
      </c>
    </row>
    <row r="136" spans="1:36" ht="12.75">
      <c r="A136" s="3">
        <v>39064</v>
      </c>
      <c r="B136" s="14">
        <v>0.041666666666666664</v>
      </c>
      <c r="C136" s="14">
        <v>13.041666666664241</v>
      </c>
      <c r="D136" s="37">
        <v>244.07244155555554</v>
      </c>
      <c r="E136" s="26">
        <v>0.7058531388888889</v>
      </c>
      <c r="F136" s="52">
        <v>6.306411057</v>
      </c>
      <c r="G136" s="37">
        <v>244.74401663888887</v>
      </c>
      <c r="H136" s="26">
        <v>-0.10111527777777779</v>
      </c>
      <c r="I136" s="52">
        <v>2.461147517</v>
      </c>
      <c r="J136" s="37">
        <v>247.0700097222222</v>
      </c>
      <c r="K136" s="26">
        <v>0.5439233055555556</v>
      </c>
      <c r="L136" s="52">
        <v>1.32541946</v>
      </c>
      <c r="N136" s="37">
        <f t="shared" si="51"/>
        <v>1.049829829853942</v>
      </c>
      <c r="O136" s="26">
        <f t="shared" si="52"/>
        <v>3.00171160259413</v>
      </c>
      <c r="P136" s="52">
        <f t="shared" si="53"/>
        <v>2.413773342200536</v>
      </c>
      <c r="Q136" s="16">
        <v>0</v>
      </c>
      <c r="R136" s="16">
        <v>0</v>
      </c>
      <c r="S136" s="94">
        <f t="shared" si="54"/>
        <v>0.6715241217958218</v>
      </c>
      <c r="T136" s="95">
        <f t="shared" si="55"/>
        <v>-0.8069684166666666</v>
      </c>
      <c r="U136" s="95">
        <f t="shared" si="56"/>
        <v>2.997340700391742</v>
      </c>
      <c r="V136" s="95">
        <f t="shared" si="57"/>
        <v>-0.16192983333333333</v>
      </c>
      <c r="W136" s="95">
        <f t="shared" si="58"/>
        <v>1.2229549407291878</v>
      </c>
      <c r="X136" s="96">
        <f t="shared" si="59"/>
        <v>-0.3229660833333333</v>
      </c>
      <c r="Y136" s="94">
        <f t="shared" si="63"/>
        <v>2.5297635288995726</v>
      </c>
      <c r="Z136" s="95">
        <f t="shared" si="60"/>
        <v>1.467425237266463</v>
      </c>
      <c r="AA136" s="95">
        <f t="shared" si="61"/>
        <v>3.563356562516483</v>
      </c>
      <c r="AB136" s="96">
        <f t="shared" si="62"/>
        <v>3.563356562516483</v>
      </c>
      <c r="AC136" s="107">
        <f t="shared" si="42"/>
        <v>0.9410571601686701</v>
      </c>
      <c r="AE136" s="37">
        <f t="shared" si="64"/>
        <v>245.27687539984728</v>
      </c>
      <c r="AF136" s="26">
        <f t="shared" si="65"/>
        <v>0.38288705555555563</v>
      </c>
      <c r="AG136" s="26">
        <f t="shared" si="66"/>
        <v>1.2469835509175966</v>
      </c>
      <c r="AH136" s="26">
        <f t="shared" si="67"/>
        <v>0.7198588179651985</v>
      </c>
      <c r="AI136" s="26">
        <f t="shared" si="68"/>
        <v>1.8003509024334796</v>
      </c>
      <c r="AJ136" s="52">
        <f t="shared" si="69"/>
        <v>1.8003509024334796</v>
      </c>
    </row>
    <row r="137" spans="1:36" ht="12.75">
      <c r="A137" s="3">
        <v>39064</v>
      </c>
      <c r="B137" s="14">
        <v>0.08333333333333333</v>
      </c>
      <c r="C137" s="14">
        <v>13.083333333335759</v>
      </c>
      <c r="D137" s="37">
        <v>244.08153</v>
      </c>
      <c r="E137" s="26">
        <v>0.70582625</v>
      </c>
      <c r="F137" s="52">
        <v>6.306202503</v>
      </c>
      <c r="G137" s="37">
        <v>244.77360583333333</v>
      </c>
      <c r="H137" s="26">
        <v>-0.10154708333333334</v>
      </c>
      <c r="I137" s="52">
        <v>2.460990863</v>
      </c>
      <c r="J137" s="37">
        <v>247.13293291666668</v>
      </c>
      <c r="K137" s="26">
        <v>0.5388041944444444</v>
      </c>
      <c r="L137" s="52">
        <v>1.325913332</v>
      </c>
      <c r="N137" s="37">
        <f t="shared" si="51"/>
        <v>1.0633663409080472</v>
      </c>
      <c r="O137" s="26">
        <f t="shared" si="52"/>
        <v>3.055739382639318</v>
      </c>
      <c r="P137" s="52">
        <f t="shared" si="53"/>
        <v>2.444679234604728</v>
      </c>
      <c r="Q137" s="16">
        <v>0</v>
      </c>
      <c r="R137" s="16">
        <v>0</v>
      </c>
      <c r="S137" s="94">
        <f t="shared" si="54"/>
        <v>0.6920233201261294</v>
      </c>
      <c r="T137" s="95">
        <f t="shared" si="55"/>
        <v>-0.8073733333333333</v>
      </c>
      <c r="U137" s="95">
        <f t="shared" si="56"/>
        <v>3.051171382857888</v>
      </c>
      <c r="V137" s="95">
        <f t="shared" si="57"/>
        <v>-0.1670220555555556</v>
      </c>
      <c r="W137" s="95">
        <f t="shared" si="58"/>
        <v>1.2477315676613392</v>
      </c>
      <c r="X137" s="96">
        <f t="shared" si="59"/>
        <v>-0.32479846296296294</v>
      </c>
      <c r="Y137" s="94">
        <f t="shared" si="63"/>
        <v>2.5786260733047173</v>
      </c>
      <c r="Z137" s="95">
        <f t="shared" si="60"/>
        <v>1.4719920677661733</v>
      </c>
      <c r="AA137" s="95">
        <f t="shared" si="61"/>
        <v>3.620656604413377</v>
      </c>
      <c r="AB137" s="96">
        <f t="shared" si="62"/>
        <v>3.620656604413377</v>
      </c>
      <c r="AC137" s="107">
        <f t="shared" si="42"/>
        <v>0.9883162984525377</v>
      </c>
      <c r="AE137" s="37">
        <f t="shared" si="64"/>
        <v>245.31074119265932</v>
      </c>
      <c r="AF137" s="26">
        <f t="shared" si="65"/>
        <v>0.38102778703703705</v>
      </c>
      <c r="AG137" s="26">
        <f t="shared" si="66"/>
        <v>1.2713985204105311</v>
      </c>
      <c r="AH137" s="26">
        <f t="shared" si="67"/>
        <v>0.7220754114019095</v>
      </c>
      <c r="AI137" s="26">
        <f t="shared" si="68"/>
        <v>1.8290095882130526</v>
      </c>
      <c r="AJ137" s="52">
        <f t="shared" si="69"/>
        <v>1.8290095882130526</v>
      </c>
    </row>
    <row r="138" spans="1:36" ht="12.75">
      <c r="A138" s="3">
        <v>39064</v>
      </c>
      <c r="B138" s="14">
        <v>0.125</v>
      </c>
      <c r="C138" s="14">
        <v>13.125</v>
      </c>
      <c r="D138" s="37">
        <v>244.09061769444446</v>
      </c>
      <c r="E138" s="26">
        <v>0.7057994166666666</v>
      </c>
      <c r="F138" s="52">
        <v>6.305993582</v>
      </c>
      <c r="G138" s="37">
        <v>244.80319633333335</v>
      </c>
      <c r="H138" s="26">
        <v>-0.10197891666666667</v>
      </c>
      <c r="I138" s="52">
        <v>2.460834141</v>
      </c>
      <c r="J138" s="37">
        <v>247.1958658888889</v>
      </c>
      <c r="K138" s="26">
        <v>0.5336860555555556</v>
      </c>
      <c r="L138" s="52">
        <v>1.326406021</v>
      </c>
      <c r="N138" s="37">
        <f t="shared" si="51"/>
        <v>1.077124460996444</v>
      </c>
      <c r="O138" s="26">
        <f t="shared" si="52"/>
        <v>3.1097791257682807</v>
      </c>
      <c r="P138" s="52">
        <f t="shared" si="53"/>
        <v>2.4756654505474396</v>
      </c>
      <c r="Q138" s="16">
        <v>0</v>
      </c>
      <c r="R138" s="16">
        <v>0</v>
      </c>
      <c r="S138" s="94">
        <f t="shared" si="54"/>
        <v>0.7125245740843629</v>
      </c>
      <c r="T138" s="95">
        <f t="shared" si="55"/>
        <v>-0.8077783333333333</v>
      </c>
      <c r="U138" s="95">
        <f t="shared" si="56"/>
        <v>3.1050125928876953</v>
      </c>
      <c r="V138" s="95">
        <f t="shared" si="57"/>
        <v>-0.17211336111111097</v>
      </c>
      <c r="W138" s="95">
        <f t="shared" si="58"/>
        <v>1.272512388990686</v>
      </c>
      <c r="X138" s="96">
        <f t="shared" si="59"/>
        <v>-0.32663056481481473</v>
      </c>
      <c r="Y138" s="94">
        <f t="shared" si="63"/>
        <v>2.6275275876808815</v>
      </c>
      <c r="Z138" s="95">
        <f t="shared" si="60"/>
        <v>1.4766035730607026</v>
      </c>
      <c r="AA138" s="95">
        <f t="shared" si="61"/>
        <v>3.6780062879353497</v>
      </c>
      <c r="AB138" s="96">
        <f t="shared" si="62"/>
        <v>3.6780062879353497</v>
      </c>
      <c r="AC138" s="107">
        <f t="shared" si="42"/>
        <v>1.0366841656455785</v>
      </c>
      <c r="AE138" s="37">
        <f t="shared" si="64"/>
        <v>245.34461042706144</v>
      </c>
      <c r="AF138" s="26">
        <f t="shared" si="65"/>
        <v>0.37916885185185184</v>
      </c>
      <c r="AG138" s="26">
        <f t="shared" si="66"/>
        <v>1.2958338239633362</v>
      </c>
      <c r="AH138" s="26">
        <f t="shared" si="67"/>
        <v>0.724315122055147</v>
      </c>
      <c r="AI138" s="26">
        <f t="shared" si="68"/>
        <v>1.8576927494035247</v>
      </c>
      <c r="AJ138" s="52">
        <f t="shared" si="69"/>
        <v>1.8576927494035247</v>
      </c>
    </row>
    <row r="139" spans="1:36" ht="12.75">
      <c r="A139" s="3">
        <v>39064</v>
      </c>
      <c r="B139" s="14">
        <v>0.16666666666666666</v>
      </c>
      <c r="C139" s="14">
        <v>13.166666666664241</v>
      </c>
      <c r="D139" s="37">
        <v>244.09970461111112</v>
      </c>
      <c r="E139" s="26">
        <v>0.7057725833333333</v>
      </c>
      <c r="F139" s="52">
        <v>6.305784294</v>
      </c>
      <c r="G139" s="37">
        <v>244.83278816666666</v>
      </c>
      <c r="H139" s="26">
        <v>-0.10241080555555557</v>
      </c>
      <c r="I139" s="52">
        <v>2.460677352</v>
      </c>
      <c r="J139" s="37">
        <v>247.2588086388889</v>
      </c>
      <c r="K139" s="26">
        <v>0.528568888888889</v>
      </c>
      <c r="L139" s="52">
        <v>1.326897528</v>
      </c>
      <c r="N139" s="37">
        <f t="shared" si="51"/>
        <v>1.0910959397631548</v>
      </c>
      <c r="O139" s="26">
        <f t="shared" si="52"/>
        <v>3.163830776672114</v>
      </c>
      <c r="P139" s="52">
        <f t="shared" si="53"/>
        <v>2.5067293238626585</v>
      </c>
      <c r="Q139" s="16">
        <v>0</v>
      </c>
      <c r="R139" s="16">
        <v>0</v>
      </c>
      <c r="S139" s="94">
        <f t="shared" si="54"/>
        <v>0.733027939229954</v>
      </c>
      <c r="T139" s="95">
        <f t="shared" si="55"/>
        <v>-0.8081833888888889</v>
      </c>
      <c r="U139" s="95">
        <f t="shared" si="56"/>
        <v>3.158864358292852</v>
      </c>
      <c r="V139" s="95">
        <f t="shared" si="57"/>
        <v>-0.17720369444444428</v>
      </c>
      <c r="W139" s="95">
        <f t="shared" si="58"/>
        <v>1.297297432507602</v>
      </c>
      <c r="X139" s="96">
        <f t="shared" si="59"/>
        <v>-0.32846236111111105</v>
      </c>
      <c r="Y139" s="94">
        <f t="shared" si="63"/>
        <v>2.676466439959599</v>
      </c>
      <c r="Z139" s="95">
        <f t="shared" si="60"/>
        <v>1.4812593635632907</v>
      </c>
      <c r="AA139" s="95">
        <f t="shared" si="61"/>
        <v>3.7354039157335177</v>
      </c>
      <c r="AB139" s="96">
        <f t="shared" si="62"/>
        <v>3.7354039157335177</v>
      </c>
      <c r="AC139" s="107">
        <f t="shared" si="42"/>
        <v>1.0861613742833094</v>
      </c>
      <c r="AE139" s="37">
        <f t="shared" si="64"/>
        <v>245.3784831059836</v>
      </c>
      <c r="AF139" s="26">
        <f t="shared" si="65"/>
        <v>0.3773102222222222</v>
      </c>
      <c r="AG139" s="26">
        <f t="shared" si="66"/>
        <v>1.3202885902767698</v>
      </c>
      <c r="AH139" s="26">
        <f t="shared" si="67"/>
        <v>0.72657775309205</v>
      </c>
      <c r="AI139" s="26">
        <f t="shared" si="68"/>
        <v>1.8863995584014899</v>
      </c>
      <c r="AJ139" s="52">
        <f t="shared" si="69"/>
        <v>1.8863995584014899</v>
      </c>
    </row>
    <row r="140" spans="1:36" ht="12.75">
      <c r="A140" s="3">
        <v>39064</v>
      </c>
      <c r="B140" s="14">
        <v>0.20833333333333334</v>
      </c>
      <c r="C140" s="14">
        <v>13.208333333335759</v>
      </c>
      <c r="D140" s="37">
        <v>244.10879077777778</v>
      </c>
      <c r="E140" s="26">
        <v>0.7057458333333333</v>
      </c>
      <c r="F140" s="52">
        <v>6.305574637</v>
      </c>
      <c r="G140" s="37">
        <v>244.86238130555554</v>
      </c>
      <c r="H140" s="26">
        <v>-0.10284272222222222</v>
      </c>
      <c r="I140" s="52">
        <v>2.460520496</v>
      </c>
      <c r="J140" s="37">
        <v>247.32176108333334</v>
      </c>
      <c r="K140" s="26">
        <v>0.52345275</v>
      </c>
      <c r="L140" s="52">
        <v>1.327387853</v>
      </c>
      <c r="N140" s="37">
        <f t="shared" si="51"/>
        <v>1.105272806507713</v>
      </c>
      <c r="O140" s="26">
        <f t="shared" si="52"/>
        <v>3.217894151212383</v>
      </c>
      <c r="P140" s="52">
        <f t="shared" si="53"/>
        <v>2.5378682831319495</v>
      </c>
      <c r="Q140" s="16">
        <v>0</v>
      </c>
      <c r="R140" s="16">
        <v>0</v>
      </c>
      <c r="S140" s="94">
        <f t="shared" si="54"/>
        <v>0.753533359998094</v>
      </c>
      <c r="T140" s="95">
        <f t="shared" si="55"/>
        <v>-0.8085885555555555</v>
      </c>
      <c r="U140" s="95">
        <f t="shared" si="56"/>
        <v>3.212726567913256</v>
      </c>
      <c r="V140" s="95">
        <f t="shared" si="57"/>
        <v>-0.18229308333333327</v>
      </c>
      <c r="W140" s="95">
        <f t="shared" si="58"/>
        <v>1.3220866426371167</v>
      </c>
      <c r="X140" s="96">
        <f t="shared" si="59"/>
        <v>-0.3302938796296296</v>
      </c>
      <c r="Y140" s="94">
        <f t="shared" si="63"/>
        <v>2.7254409827110733</v>
      </c>
      <c r="Z140" s="95">
        <f t="shared" si="60"/>
        <v>1.48595912759227</v>
      </c>
      <c r="AA140" s="95">
        <f t="shared" si="61"/>
        <v>3.7928477758816017</v>
      </c>
      <c r="AB140" s="96">
        <f t="shared" si="62"/>
        <v>3.7928477758816017</v>
      </c>
      <c r="AC140" s="107">
        <f t="shared" si="42"/>
        <v>1.1367482722672761</v>
      </c>
      <c r="AE140" s="37">
        <f t="shared" si="64"/>
        <v>245.41235919725344</v>
      </c>
      <c r="AF140" s="26">
        <f t="shared" si="65"/>
        <v>0.3754519537037037</v>
      </c>
      <c r="AG140" s="26">
        <f t="shared" si="66"/>
        <v>1.3447619384764886</v>
      </c>
      <c r="AH140" s="26">
        <f t="shared" si="67"/>
        <v>0.7288631410460714</v>
      </c>
      <c r="AI140" s="26">
        <f t="shared" si="68"/>
        <v>1.9151291857913497</v>
      </c>
      <c r="AJ140" s="52">
        <f t="shared" si="69"/>
        <v>1.9151291857913497</v>
      </c>
    </row>
    <row r="141" spans="1:36" ht="12.75">
      <c r="A141" s="3">
        <v>39064</v>
      </c>
      <c r="B141" s="14">
        <v>0.25</v>
      </c>
      <c r="C141" s="14">
        <v>13.25</v>
      </c>
      <c r="D141" s="37">
        <v>244.11787619444445</v>
      </c>
      <c r="E141" s="26">
        <v>0.7057190833333333</v>
      </c>
      <c r="F141" s="52">
        <v>6.305364613</v>
      </c>
      <c r="G141" s="37">
        <v>244.8919757222222</v>
      </c>
      <c r="H141" s="26">
        <v>-0.10327469444444445</v>
      </c>
      <c r="I141" s="52">
        <v>2.460363573</v>
      </c>
      <c r="J141" s="37">
        <v>247.38472316666665</v>
      </c>
      <c r="K141" s="26">
        <v>0.518337638888889</v>
      </c>
      <c r="L141" s="52">
        <v>1.327876999</v>
      </c>
      <c r="N141" s="37">
        <f t="shared" si="51"/>
        <v>1.11964731317562</v>
      </c>
      <c r="O141" s="26">
        <f t="shared" si="52"/>
        <v>3.271969119458314</v>
      </c>
      <c r="P141" s="52">
        <f t="shared" si="53"/>
        <v>2.569079898813375</v>
      </c>
      <c r="Q141" s="16">
        <v>0</v>
      </c>
      <c r="R141" s="16">
        <v>0</v>
      </c>
      <c r="S141" s="94">
        <f t="shared" si="54"/>
        <v>0.7740408086258915</v>
      </c>
      <c r="T141" s="95">
        <f t="shared" si="55"/>
        <v>-0.8089937777777778</v>
      </c>
      <c r="U141" s="95">
        <f t="shared" si="56"/>
        <v>3.266599166253296</v>
      </c>
      <c r="V141" s="95">
        <f t="shared" si="57"/>
        <v>-0.18738144444444438</v>
      </c>
      <c r="W141" s="95">
        <f t="shared" si="58"/>
        <v>1.3468799916263958</v>
      </c>
      <c r="X141" s="96">
        <f t="shared" si="59"/>
        <v>-0.33212507407407404</v>
      </c>
      <c r="Y141" s="94">
        <f t="shared" si="63"/>
        <v>2.774449694387865</v>
      </c>
      <c r="Z141" s="95">
        <f t="shared" si="60"/>
        <v>1.4907025057371255</v>
      </c>
      <c r="AA141" s="95">
        <f t="shared" si="61"/>
        <v>3.850336311414132</v>
      </c>
      <c r="AB141" s="96">
        <f t="shared" si="62"/>
        <v>3.850336311414132</v>
      </c>
      <c r="AC141" s="107">
        <f t="shared" si="42"/>
        <v>1.188445318738398</v>
      </c>
      <c r="AE141" s="37">
        <f t="shared" si="64"/>
        <v>245.4462386774912</v>
      </c>
      <c r="AF141" s="26">
        <f t="shared" si="65"/>
        <v>0.3735940092592593</v>
      </c>
      <c r="AG141" s="26">
        <f t="shared" si="66"/>
        <v>1.3692530632410005</v>
      </c>
      <c r="AH141" s="26">
        <f t="shared" si="67"/>
        <v>0.7311711045682616</v>
      </c>
      <c r="AI141" s="26">
        <f t="shared" si="68"/>
        <v>1.9438808690586247</v>
      </c>
      <c r="AJ141" s="52">
        <f t="shared" si="69"/>
        <v>1.9438808690586247</v>
      </c>
    </row>
    <row r="142" spans="1:36" ht="12.75">
      <c r="A142" s="3">
        <v>39064</v>
      </c>
      <c r="B142" s="14">
        <v>0.2916666666666667</v>
      </c>
      <c r="C142" s="14">
        <v>13.291666666664241</v>
      </c>
      <c r="D142" s="37">
        <v>244.12696083333333</v>
      </c>
      <c r="E142" s="26">
        <v>0.7056923888888889</v>
      </c>
      <c r="F142" s="52">
        <v>6.305154222</v>
      </c>
      <c r="G142" s="37">
        <v>244.9215714722222</v>
      </c>
      <c r="H142" s="26">
        <v>-0.10370669444444446</v>
      </c>
      <c r="I142" s="52">
        <v>2.460206582</v>
      </c>
      <c r="J142" s="37">
        <v>247.4476948611111</v>
      </c>
      <c r="K142" s="26">
        <v>0.5132235833333333</v>
      </c>
      <c r="L142" s="52">
        <v>1.328364966</v>
      </c>
      <c r="N142" s="37">
        <f t="shared" si="51"/>
        <v>1.1342121336304356</v>
      </c>
      <c r="O142" s="26">
        <f t="shared" si="52"/>
        <v>3.3260556175927216</v>
      </c>
      <c r="P142" s="52">
        <f t="shared" si="53"/>
        <v>2.6003617896824966</v>
      </c>
      <c r="Q142" s="16">
        <v>0</v>
      </c>
      <c r="R142" s="16">
        <v>0</v>
      </c>
      <c r="S142" s="94">
        <f t="shared" si="54"/>
        <v>0.794550368430891</v>
      </c>
      <c r="T142" s="95">
        <f t="shared" si="55"/>
        <v>-0.8093990833333333</v>
      </c>
      <c r="U142" s="95">
        <f t="shared" si="56"/>
        <v>3.320482153273545</v>
      </c>
      <c r="V142" s="95">
        <f t="shared" si="57"/>
        <v>-0.19246880555555557</v>
      </c>
      <c r="W142" s="95">
        <f t="shared" si="58"/>
        <v>1.3716775072348122</v>
      </c>
      <c r="X142" s="96">
        <f t="shared" si="59"/>
        <v>-0.333955962962963</v>
      </c>
      <c r="Y142" s="94">
        <f t="shared" si="63"/>
        <v>2.8234912920371675</v>
      </c>
      <c r="Z142" s="95">
        <f t="shared" si="60"/>
        <v>1.4954890772607</v>
      </c>
      <c r="AA142" s="95">
        <f t="shared" si="61"/>
        <v>3.9078680449234104</v>
      </c>
      <c r="AB142" s="96">
        <f t="shared" si="62"/>
        <v>3.9078680449234104</v>
      </c>
      <c r="AC142" s="107">
        <f t="shared" si="42"/>
        <v>1.2412531217323826</v>
      </c>
      <c r="AE142" s="37">
        <f t="shared" si="64"/>
        <v>245.48012154376522</v>
      </c>
      <c r="AF142" s="26">
        <f t="shared" si="65"/>
        <v>0.37173642592592593</v>
      </c>
      <c r="AG142" s="26">
        <f t="shared" si="66"/>
        <v>1.393761275633337</v>
      </c>
      <c r="AH142" s="26">
        <f t="shared" si="67"/>
        <v>0.7335014268072122</v>
      </c>
      <c r="AI142" s="26">
        <f t="shared" si="68"/>
        <v>1.9726538912953542</v>
      </c>
      <c r="AJ142" s="52">
        <f t="shared" si="69"/>
        <v>1.9726538912953542</v>
      </c>
    </row>
    <row r="143" spans="1:36" ht="12.75">
      <c r="A143" s="3">
        <v>39064</v>
      </c>
      <c r="B143" s="14">
        <v>0.3333333333333333</v>
      </c>
      <c r="C143" s="14">
        <v>13.333333333335759</v>
      </c>
      <c r="D143" s="37">
        <v>244.1360447222222</v>
      </c>
      <c r="E143" s="26">
        <v>0.7056657222222221</v>
      </c>
      <c r="F143" s="52">
        <v>6.304943463</v>
      </c>
      <c r="G143" s="37">
        <v>244.9511685</v>
      </c>
      <c r="H143" s="26">
        <v>-0.10413875</v>
      </c>
      <c r="I143" s="52">
        <v>2.460049524</v>
      </c>
      <c r="J143" s="37">
        <v>247.5106761111111</v>
      </c>
      <c r="K143" s="26">
        <v>0.5081106111111111</v>
      </c>
      <c r="L143" s="52">
        <v>1.328851754</v>
      </c>
      <c r="N143" s="37">
        <f t="shared" si="51"/>
        <v>1.1489600843792414</v>
      </c>
      <c r="O143" s="26">
        <f t="shared" si="52"/>
        <v>3.3801534980286054</v>
      </c>
      <c r="P143" s="52">
        <f t="shared" si="53"/>
        <v>2.6317117717930225</v>
      </c>
      <c r="Q143" s="16">
        <v>0</v>
      </c>
      <c r="R143" s="16">
        <v>0</v>
      </c>
      <c r="S143" s="94">
        <f t="shared" si="54"/>
        <v>0.8150619560902359</v>
      </c>
      <c r="T143" s="95">
        <f t="shared" si="55"/>
        <v>-0.8098044722222222</v>
      </c>
      <c r="U143" s="95">
        <f t="shared" si="56"/>
        <v>3.3743754456653003</v>
      </c>
      <c r="V143" s="95">
        <f t="shared" si="57"/>
        <v>-0.19755511111111101</v>
      </c>
      <c r="W143" s="95">
        <f t="shared" si="58"/>
        <v>1.396479133918512</v>
      </c>
      <c r="X143" s="96">
        <f t="shared" si="59"/>
        <v>-0.3357865277777778</v>
      </c>
      <c r="Y143" s="94">
        <f t="shared" si="63"/>
        <v>2.872564403947702</v>
      </c>
      <c r="Z143" s="95">
        <f t="shared" si="60"/>
        <v>1.5003185612784156</v>
      </c>
      <c r="AA143" s="95">
        <f t="shared" si="61"/>
        <v>3.9654415867972244</v>
      </c>
      <c r="AB143" s="96">
        <f t="shared" si="62"/>
        <v>3.9654415867972244</v>
      </c>
      <c r="AC143" s="107">
        <f t="shared" si="42"/>
        <v>1.2951720194193428</v>
      </c>
      <c r="AE143" s="37">
        <f t="shared" si="64"/>
        <v>245.5140077697649</v>
      </c>
      <c r="AF143" s="26">
        <f t="shared" si="65"/>
        <v>0.3698791944444444</v>
      </c>
      <c r="AG143" s="26">
        <f t="shared" si="66"/>
        <v>1.4182858501128048</v>
      </c>
      <c r="AH143" s="26">
        <f t="shared" si="67"/>
        <v>0.7358539632595796</v>
      </c>
      <c r="AI143" s="26">
        <f t="shared" si="68"/>
        <v>2.0014475736046373</v>
      </c>
      <c r="AJ143" s="52">
        <f t="shared" si="69"/>
        <v>2.0014475736046373</v>
      </c>
    </row>
    <row r="144" spans="1:36" ht="12.75">
      <c r="A144" s="3">
        <v>39064</v>
      </c>
      <c r="B144" s="14">
        <v>0.375</v>
      </c>
      <c r="C144" s="14">
        <v>13.375</v>
      </c>
      <c r="D144" s="37">
        <v>244.14512783333333</v>
      </c>
      <c r="E144" s="26">
        <v>0.7056390833333333</v>
      </c>
      <c r="F144" s="52">
        <v>6.304732337</v>
      </c>
      <c r="G144" s="37">
        <v>244.9807668611111</v>
      </c>
      <c r="H144" s="26">
        <v>-0.10457086111111112</v>
      </c>
      <c r="I144" s="52">
        <v>2.459892399</v>
      </c>
      <c r="J144" s="37">
        <v>247.57366683333333</v>
      </c>
      <c r="K144" s="26">
        <v>0.5029987222222222</v>
      </c>
      <c r="L144" s="52">
        <v>1.329337366</v>
      </c>
      <c r="N144" s="37">
        <f t="shared" si="51"/>
        <v>1.1638843710563835</v>
      </c>
      <c r="O144" s="26">
        <f t="shared" si="52"/>
        <v>3.434262647886142</v>
      </c>
      <c r="P144" s="52">
        <f t="shared" si="53"/>
        <v>2.6631276104880808</v>
      </c>
      <c r="Q144" s="16">
        <v>0</v>
      </c>
      <c r="R144" s="16">
        <v>0</v>
      </c>
      <c r="S144" s="94">
        <f t="shared" si="54"/>
        <v>0.8355756549305656</v>
      </c>
      <c r="T144" s="95">
        <f t="shared" si="55"/>
        <v>-0.8102099444444444</v>
      </c>
      <c r="U144" s="95">
        <f t="shared" si="56"/>
        <v>3.4282789878763795</v>
      </c>
      <c r="V144" s="95">
        <f t="shared" si="57"/>
        <v>-0.20264036111111106</v>
      </c>
      <c r="W144" s="95">
        <f t="shared" si="58"/>
        <v>1.4212848809356482</v>
      </c>
      <c r="X144" s="96">
        <f t="shared" si="59"/>
        <v>-0.33761676851851846</v>
      </c>
      <c r="Y144" s="94">
        <f t="shared" si="63"/>
        <v>2.921667876512419</v>
      </c>
      <c r="Z144" s="95">
        <f t="shared" si="60"/>
        <v>1.5051904960625098</v>
      </c>
      <c r="AA144" s="95">
        <f t="shared" si="61"/>
        <v>4.023055543166877</v>
      </c>
      <c r="AB144" s="96">
        <f t="shared" si="62"/>
        <v>4.023055543166877</v>
      </c>
      <c r="AC144" s="107">
        <f>ABS(S144*U144-T144*V144)/2</f>
        <v>1.3502026124307336</v>
      </c>
      <c r="AE144" s="37">
        <f t="shared" si="64"/>
        <v>245.54789733697282</v>
      </c>
      <c r="AF144" s="26">
        <f t="shared" si="65"/>
        <v>0.3680223148148148</v>
      </c>
      <c r="AG144" s="26">
        <f t="shared" si="66"/>
        <v>1.4428261720407864</v>
      </c>
      <c r="AH144" s="26">
        <f t="shared" si="67"/>
        <v>0.7382284785775273</v>
      </c>
      <c r="AI144" s="26">
        <f t="shared" si="68"/>
        <v>2.0302612351471736</v>
      </c>
      <c r="AJ144" s="52">
        <f t="shared" si="69"/>
        <v>2.0302612351471736</v>
      </c>
    </row>
    <row r="145" spans="1:36" ht="12.75">
      <c r="A145" s="3">
        <v>39064</v>
      </c>
      <c r="B145" s="14">
        <v>0.4166666666666667</v>
      </c>
      <c r="C145" s="14">
        <v>13.416666666664241</v>
      </c>
      <c r="D145" s="37">
        <v>244.15421019444446</v>
      </c>
      <c r="E145" s="26">
        <v>0.7056125</v>
      </c>
      <c r="F145" s="52">
        <v>6.304520843</v>
      </c>
      <c r="G145" s="37">
        <v>245.0103665277778</v>
      </c>
      <c r="H145" s="26">
        <v>-0.105003</v>
      </c>
      <c r="I145" s="52">
        <v>2.459735207</v>
      </c>
      <c r="J145" s="37">
        <v>247.63666702777778</v>
      </c>
      <c r="K145" s="26">
        <v>0.49788791666666665</v>
      </c>
      <c r="L145" s="52">
        <v>1.329821802</v>
      </c>
      <c r="N145" s="37">
        <f t="shared" si="51"/>
        <v>1.1789783670960094</v>
      </c>
      <c r="O145" s="26">
        <f t="shared" si="52"/>
        <v>3.488382987196942</v>
      </c>
      <c r="P145" s="52">
        <f t="shared" si="53"/>
        <v>2.694607319804196</v>
      </c>
      <c r="Q145" s="16">
        <v>0</v>
      </c>
      <c r="R145" s="16">
        <v>0</v>
      </c>
      <c r="S145" s="94">
        <f t="shared" si="54"/>
        <v>0.8560914093951201</v>
      </c>
      <c r="T145" s="95">
        <f t="shared" si="55"/>
        <v>-0.8106154999999999</v>
      </c>
      <c r="U145" s="95">
        <f t="shared" si="56"/>
        <v>3.4821927521095173</v>
      </c>
      <c r="V145" s="95">
        <f t="shared" si="57"/>
        <v>-0.20772458333333332</v>
      </c>
      <c r="W145" s="95">
        <f t="shared" si="58"/>
        <v>1.4460947205015457</v>
      </c>
      <c r="X145" s="96">
        <f t="shared" si="59"/>
        <v>-0.3394466944444445</v>
      </c>
      <c r="Y145" s="94">
        <f t="shared" si="63"/>
        <v>2.970800564852312</v>
      </c>
      <c r="Z145" s="95">
        <f t="shared" si="60"/>
        <v>1.5101045665055046</v>
      </c>
      <c r="AA145" s="95">
        <f t="shared" si="61"/>
        <v>4.080708717305573</v>
      </c>
      <c r="AB145" s="96">
        <f t="shared" si="62"/>
        <v>4.080708717305573</v>
      </c>
      <c r="AC145" s="107">
        <f>ABS(S145*U145-T145*V145)/2</f>
        <v>1.4063452669789336</v>
      </c>
      <c r="AE145" s="37">
        <f t="shared" si="64"/>
        <v>245.58179024392217</v>
      </c>
      <c r="AF145" s="26">
        <f t="shared" si="65"/>
        <v>0.3661658055555555</v>
      </c>
      <c r="AG145" s="26">
        <f t="shared" si="66"/>
        <v>1.467381632717285</v>
      </c>
      <c r="AH145" s="26">
        <f t="shared" si="67"/>
        <v>0.7406248083212595</v>
      </c>
      <c r="AI145" s="26">
        <f t="shared" si="68"/>
        <v>2.0590942939516688</v>
      </c>
      <c r="AJ145" s="52">
        <f t="shared" si="69"/>
        <v>2.0590942939516688</v>
      </c>
    </row>
    <row r="146" spans="1:36" ht="13.5" thickBot="1">
      <c r="A146" s="3">
        <v>39064</v>
      </c>
      <c r="B146" s="14">
        <v>0.4583333333333333</v>
      </c>
      <c r="C146" s="14">
        <v>13.458333333335759</v>
      </c>
      <c r="D146" s="82">
        <v>244.16329177777777</v>
      </c>
      <c r="E146" s="30">
        <v>0.7055859444444444</v>
      </c>
      <c r="F146" s="83">
        <v>6.304308981</v>
      </c>
      <c r="G146" s="82">
        <v>245.0399675</v>
      </c>
      <c r="H146" s="30">
        <v>-0.10543519444444445</v>
      </c>
      <c r="I146" s="83">
        <v>2.459577947</v>
      </c>
      <c r="J146" s="82">
        <v>247.6996766388889</v>
      </c>
      <c r="K146" s="30">
        <v>0.49277825000000003</v>
      </c>
      <c r="L146" s="83">
        <v>1.330305063</v>
      </c>
      <c r="N146" s="82">
        <f t="shared" si="51"/>
        <v>1.19423576404055</v>
      </c>
      <c r="O146" s="30">
        <f t="shared" si="52"/>
        <v>3.5425144326959113</v>
      </c>
      <c r="P146" s="83">
        <f t="shared" si="53"/>
        <v>2.7261489456259342</v>
      </c>
      <c r="Q146" s="16">
        <v>0</v>
      </c>
      <c r="R146" s="16">
        <v>0</v>
      </c>
      <c r="S146" s="100">
        <f t="shared" si="54"/>
        <v>0.8766092472640736</v>
      </c>
      <c r="T146" s="101">
        <f t="shared" si="55"/>
        <v>-0.8110211388888889</v>
      </c>
      <c r="U146" s="101">
        <f t="shared" si="56"/>
        <v>3.5361167106084146</v>
      </c>
      <c r="V146" s="101">
        <f t="shared" si="57"/>
        <v>-0.21280769444444442</v>
      </c>
      <c r="W146" s="101">
        <f t="shared" si="58"/>
        <v>1.4709086526241626</v>
      </c>
      <c r="X146" s="102">
        <f t="shared" si="59"/>
        <v>-0.3412762777777778</v>
      </c>
      <c r="Y146" s="100">
        <f t="shared" si="63"/>
        <v>3.0199614316335133</v>
      </c>
      <c r="Z146" s="101">
        <f t="shared" si="60"/>
        <v>1.515060418269387</v>
      </c>
      <c r="AA146" s="101">
        <f t="shared" si="61"/>
        <v>4.1383999321799525</v>
      </c>
      <c r="AB146" s="102">
        <f t="shared" si="62"/>
        <v>4.1383999321799525</v>
      </c>
      <c r="AC146" s="108">
        <f>ABS(S146*U146-T146*V146)/2</f>
        <v>1.4636005346058512</v>
      </c>
      <c r="AE146" s="82">
        <f t="shared" si="64"/>
        <v>245.61568646430294</v>
      </c>
      <c r="AF146" s="30">
        <f t="shared" si="65"/>
        <v>0.3643096666666667</v>
      </c>
      <c r="AG146" s="30">
        <f t="shared" si="66"/>
        <v>1.4919516826024877</v>
      </c>
      <c r="AH146" s="30">
        <f t="shared" si="67"/>
        <v>0.7430427715807207</v>
      </c>
      <c r="AI146" s="30">
        <f t="shared" si="68"/>
        <v>2.0879461737972194</v>
      </c>
      <c r="AJ146" s="83">
        <f t="shared" si="69"/>
        <v>2.0879461737972194</v>
      </c>
    </row>
  </sheetData>
  <mergeCells count="4">
    <mergeCell ref="AE11:AJ11"/>
    <mergeCell ref="N11:P11"/>
    <mergeCell ref="S11:X11"/>
    <mergeCell ref="Y11:AB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workbookViewId="0" topLeftCell="B5">
      <selection activeCell="K5" sqref="K1:N16384"/>
    </sheetView>
  </sheetViews>
  <sheetFormatPr defaultColWidth="12" defaultRowHeight="12.75"/>
  <cols>
    <col min="1" max="1" width="131.83203125" style="4" customWidth="1"/>
    <col min="2" max="2" width="12" style="3" customWidth="1"/>
    <col min="3" max="3" width="12" style="16" customWidth="1"/>
    <col min="4" max="4" width="12" style="19" customWidth="1"/>
    <col min="5" max="5" width="12" style="18" customWidth="1"/>
    <col min="9" max="9" width="8.66015625" style="0" customWidth="1"/>
  </cols>
  <sheetData>
    <row r="1" ht="13.5">
      <c r="A1" s="1" t="s">
        <v>302</v>
      </c>
    </row>
    <row r="2" ht="13.5">
      <c r="A2" s="1" t="s">
        <v>303</v>
      </c>
    </row>
    <row r="3" ht="13.5">
      <c r="A3" s="1" t="s">
        <v>302</v>
      </c>
    </row>
    <row r="4" ht="13.5">
      <c r="A4" s="1" t="s">
        <v>304</v>
      </c>
    </row>
    <row r="5" ht="13.5">
      <c r="A5" s="1" t="s">
        <v>305</v>
      </c>
    </row>
    <row r="6" ht="13.5">
      <c r="A6" s="1" t="s">
        <v>306</v>
      </c>
    </row>
    <row r="7" ht="13.5">
      <c r="A7" s="1" t="s">
        <v>307</v>
      </c>
    </row>
    <row r="8" ht="13.5">
      <c r="A8" s="1" t="s">
        <v>308</v>
      </c>
    </row>
    <row r="9" ht="13.5">
      <c r="A9" s="1" t="s">
        <v>309</v>
      </c>
    </row>
    <row r="10" ht="13.5">
      <c r="A10" s="1" t="s">
        <v>304</v>
      </c>
    </row>
    <row r="11" ht="13.5">
      <c r="A11" s="1" t="s">
        <v>302</v>
      </c>
    </row>
    <row r="12" ht="13.5">
      <c r="A12" s="1" t="s">
        <v>304</v>
      </c>
    </row>
    <row r="13" spans="1:9" s="5" customFormat="1" ht="13.5">
      <c r="A13" s="1" t="s">
        <v>310</v>
      </c>
      <c r="B13" s="7" t="s">
        <v>312</v>
      </c>
      <c r="C13" s="22" t="s">
        <v>322</v>
      </c>
      <c r="D13" s="20" t="s">
        <v>776</v>
      </c>
      <c r="E13" s="24" t="s">
        <v>323</v>
      </c>
      <c r="F13" s="6" t="s">
        <v>313</v>
      </c>
      <c r="G13" s="6" t="s">
        <v>314</v>
      </c>
      <c r="H13" s="6" t="s">
        <v>315</v>
      </c>
      <c r="I13" s="6" t="s">
        <v>316</v>
      </c>
    </row>
    <row r="14" spans="1:5" s="5" customFormat="1" ht="13.5">
      <c r="A14" s="1" t="s">
        <v>311</v>
      </c>
      <c r="B14" s="8"/>
      <c r="C14" s="23"/>
      <c r="D14" s="21"/>
      <c r="E14" s="25"/>
    </row>
    <row r="15" ht="13.5">
      <c r="A15" s="1" t="s">
        <v>304</v>
      </c>
    </row>
    <row r="16" spans="1:9" ht="13.5">
      <c r="A16" s="1" t="s">
        <v>911</v>
      </c>
      <c r="B16" s="3">
        <f>DATE(FIXED(MID(A16,9,4)),FIXED(MID(A16,4,3)),FIXED(MID(A16,1,3)))</f>
        <v>39052</v>
      </c>
      <c r="C16" s="16">
        <f>B16-$B$16</f>
        <v>0</v>
      </c>
      <c r="D16" s="19">
        <f>VALUE(MID(A16,14,2))</f>
        <v>0</v>
      </c>
      <c r="E16" s="18">
        <f>C16+D16/24</f>
        <v>0</v>
      </c>
      <c r="F16" s="13">
        <f>VALUE(MID(A16,27,3))+VALUE(MID(A16,31,2))/60+VALUE(MID(A16,34,7))/3600</f>
        <v>241.42091644444443</v>
      </c>
      <c r="G16" s="10">
        <f>(VALUE(MID(A16,44,2))+VALUE(MID(A16,47,2))/60+VALUE(MID(A16,50,7))/3600)*(IF(MID(A16,43,1)="-",-1,1))</f>
        <v>0.7151362777777778</v>
      </c>
      <c r="H16" s="9">
        <f>VALUE(MID(A16,59,14))</f>
        <v>6.351181203</v>
      </c>
      <c r="I16" s="14">
        <f>VALUE(MID(A16,74,6))</f>
        <v>-1.73</v>
      </c>
    </row>
    <row r="17" spans="1:9" ht="13.5">
      <c r="A17" s="1" t="s">
        <v>912</v>
      </c>
      <c r="B17" s="3">
        <f aca="true" t="shared" si="0" ref="B17:B80">DATE(FIXED(MID(A17,9,4)),FIXED(MID(A17,4,3)),FIXED(MID(A17,1,3)))</f>
        <v>39052</v>
      </c>
      <c r="C17" s="16">
        <f aca="true" t="shared" si="1" ref="C17:C80">B17-$B$16</f>
        <v>0</v>
      </c>
      <c r="D17" s="19">
        <f aca="true" t="shared" si="2" ref="D17:D80">VALUE(MID(A17,14,2))</f>
        <v>1</v>
      </c>
      <c r="E17" s="18">
        <f aca="true" t="shared" si="3" ref="E17:E80">C17+D17/24</f>
        <v>0.041666666666666664</v>
      </c>
      <c r="F17" s="13">
        <f aca="true" t="shared" si="4" ref="F17:F80">VALUE(MID(A17,27,3))+VALUE(MID(A17,31,2))/60+VALUE(MID(A17,34,7))/3600</f>
        <v>241.43015622222222</v>
      </c>
      <c r="G17" s="10">
        <f aca="true" t="shared" si="5" ref="G17:G80">(VALUE(MID(A17,44,2))+VALUE(MID(A17,47,2))/60+VALUE(MID(A17,50,7))/3600)*(IF(MID(A17,43,1)="-",-1,1))</f>
        <v>0.7150989722222222</v>
      </c>
      <c r="H17" s="9">
        <f aca="true" t="shared" si="6" ref="H17:H80">VALUE(MID(A17,59,14))</f>
        <v>6.351079849</v>
      </c>
      <c r="I17" s="14">
        <f aca="true" t="shared" si="7" ref="I17:I80">VALUE(MID(A17,74,6))</f>
        <v>-1.73</v>
      </c>
    </row>
    <row r="18" spans="1:9" ht="13.5">
      <c r="A18" s="1" t="s">
        <v>913</v>
      </c>
      <c r="B18" s="3">
        <f t="shared" si="0"/>
        <v>39052</v>
      </c>
      <c r="C18" s="16">
        <f t="shared" si="1"/>
        <v>0</v>
      </c>
      <c r="D18" s="19">
        <f t="shared" si="2"/>
        <v>2</v>
      </c>
      <c r="E18" s="18">
        <f t="shared" si="3"/>
        <v>0.08333333333333333</v>
      </c>
      <c r="F18" s="13">
        <f t="shared" si="4"/>
        <v>241.43939572222223</v>
      </c>
      <c r="G18" s="10">
        <f t="shared" si="5"/>
        <v>0.7150616944444445</v>
      </c>
      <c r="H18" s="9">
        <f t="shared" si="6"/>
        <v>6.35097812</v>
      </c>
      <c r="I18" s="14">
        <f t="shared" si="7"/>
        <v>-1.73</v>
      </c>
    </row>
    <row r="19" spans="1:9" ht="13.5">
      <c r="A19" s="1" t="s">
        <v>914</v>
      </c>
      <c r="B19" s="3">
        <f t="shared" si="0"/>
        <v>39052</v>
      </c>
      <c r="C19" s="16">
        <f t="shared" si="1"/>
        <v>0</v>
      </c>
      <c r="D19" s="19">
        <f t="shared" si="2"/>
        <v>3</v>
      </c>
      <c r="E19" s="18">
        <f t="shared" si="3"/>
        <v>0.125</v>
      </c>
      <c r="F19" s="13">
        <f t="shared" si="4"/>
        <v>241.4486348888889</v>
      </c>
      <c r="G19" s="10">
        <f t="shared" si="5"/>
        <v>0.7150244444444444</v>
      </c>
      <c r="H19" s="9">
        <f t="shared" si="6"/>
        <v>6.350876016</v>
      </c>
      <c r="I19" s="14">
        <f t="shared" si="7"/>
        <v>-1.73</v>
      </c>
    </row>
    <row r="20" spans="1:9" ht="13.5">
      <c r="A20" s="1" t="s">
        <v>915</v>
      </c>
      <c r="B20" s="3">
        <f t="shared" si="0"/>
        <v>39052</v>
      </c>
      <c r="C20" s="16">
        <f t="shared" si="1"/>
        <v>0</v>
      </c>
      <c r="D20" s="19">
        <f t="shared" si="2"/>
        <v>4</v>
      </c>
      <c r="E20" s="18">
        <f t="shared" si="3"/>
        <v>0.16666666666666666</v>
      </c>
      <c r="F20" s="13">
        <f t="shared" si="4"/>
        <v>241.45787372222222</v>
      </c>
      <c r="G20" s="10">
        <f t="shared" si="5"/>
        <v>0.71498725</v>
      </c>
      <c r="H20" s="9">
        <f t="shared" si="6"/>
        <v>6.350773538</v>
      </c>
      <c r="I20" s="14">
        <f t="shared" si="7"/>
        <v>-1.73</v>
      </c>
    </row>
    <row r="21" spans="1:9" ht="13.5">
      <c r="A21" s="1" t="s">
        <v>916</v>
      </c>
      <c r="B21" s="3">
        <f t="shared" si="0"/>
        <v>39052</v>
      </c>
      <c r="C21" s="16">
        <f t="shared" si="1"/>
        <v>0</v>
      </c>
      <c r="D21" s="19">
        <f t="shared" si="2"/>
        <v>5</v>
      </c>
      <c r="E21" s="18">
        <f t="shared" si="3"/>
        <v>0.20833333333333334</v>
      </c>
      <c r="F21" s="13">
        <f t="shared" si="4"/>
        <v>241.46711225</v>
      </c>
      <c r="G21" s="10">
        <f t="shared" si="5"/>
        <v>0.7149500833333333</v>
      </c>
      <c r="H21" s="9">
        <f t="shared" si="6"/>
        <v>6.350670686</v>
      </c>
      <c r="I21" s="14">
        <f t="shared" si="7"/>
        <v>-1.73</v>
      </c>
    </row>
    <row r="22" spans="1:9" ht="13.5">
      <c r="A22" s="1" t="s">
        <v>917</v>
      </c>
      <c r="B22" s="3">
        <f t="shared" si="0"/>
        <v>39052</v>
      </c>
      <c r="C22" s="16">
        <f t="shared" si="1"/>
        <v>0</v>
      </c>
      <c r="D22" s="19">
        <f t="shared" si="2"/>
        <v>6</v>
      </c>
      <c r="E22" s="18">
        <f t="shared" si="3"/>
        <v>0.25</v>
      </c>
      <c r="F22" s="13">
        <f t="shared" si="4"/>
        <v>241.47635044444445</v>
      </c>
      <c r="G22" s="10">
        <f t="shared" si="5"/>
        <v>0.7149129722222222</v>
      </c>
      <c r="H22" s="9">
        <f t="shared" si="6"/>
        <v>6.350567459</v>
      </c>
      <c r="I22" s="14">
        <f t="shared" si="7"/>
        <v>-1.73</v>
      </c>
    </row>
    <row r="23" spans="1:9" ht="13.5">
      <c r="A23" s="1" t="s">
        <v>918</v>
      </c>
      <c r="B23" s="3">
        <f t="shared" si="0"/>
        <v>39052</v>
      </c>
      <c r="C23" s="16">
        <f t="shared" si="1"/>
        <v>0</v>
      </c>
      <c r="D23" s="19">
        <f t="shared" si="2"/>
        <v>7</v>
      </c>
      <c r="E23" s="18">
        <f t="shared" si="3"/>
        <v>0.2916666666666667</v>
      </c>
      <c r="F23" s="13">
        <f t="shared" si="4"/>
        <v>241.4855883333333</v>
      </c>
      <c r="G23" s="10">
        <f t="shared" si="5"/>
        <v>0.7148758888888889</v>
      </c>
      <c r="H23" s="9">
        <f t="shared" si="6"/>
        <v>6.350463857</v>
      </c>
      <c r="I23" s="14">
        <f t="shared" si="7"/>
        <v>-1.73</v>
      </c>
    </row>
    <row r="24" spans="1:9" ht="13.5">
      <c r="A24" s="1" t="s">
        <v>919</v>
      </c>
      <c r="B24" s="3">
        <f t="shared" si="0"/>
        <v>39052</v>
      </c>
      <c r="C24" s="16">
        <f t="shared" si="1"/>
        <v>0</v>
      </c>
      <c r="D24" s="19">
        <f t="shared" si="2"/>
        <v>8</v>
      </c>
      <c r="E24" s="18">
        <f t="shared" si="3"/>
        <v>0.3333333333333333</v>
      </c>
      <c r="F24" s="13">
        <f t="shared" si="4"/>
        <v>241.49482588888887</v>
      </c>
      <c r="G24" s="10">
        <f t="shared" si="5"/>
        <v>0.7148388333333333</v>
      </c>
      <c r="H24" s="9">
        <f t="shared" si="6"/>
        <v>6.350359881</v>
      </c>
      <c r="I24" s="14">
        <f t="shared" si="7"/>
        <v>-1.73</v>
      </c>
    </row>
    <row r="25" spans="1:9" ht="13.5">
      <c r="A25" s="1" t="s">
        <v>920</v>
      </c>
      <c r="B25" s="3">
        <f t="shared" si="0"/>
        <v>39052</v>
      </c>
      <c r="C25" s="16">
        <f t="shared" si="1"/>
        <v>0</v>
      </c>
      <c r="D25" s="19">
        <f t="shared" si="2"/>
        <v>9</v>
      </c>
      <c r="E25" s="18">
        <f t="shared" si="3"/>
        <v>0.375</v>
      </c>
      <c r="F25" s="13">
        <f t="shared" si="4"/>
        <v>241.50406311111112</v>
      </c>
      <c r="G25" s="10">
        <f t="shared" si="5"/>
        <v>0.7148018333333332</v>
      </c>
      <c r="H25" s="9">
        <f t="shared" si="6"/>
        <v>6.350255531</v>
      </c>
      <c r="I25" s="14">
        <f t="shared" si="7"/>
        <v>-1.73</v>
      </c>
    </row>
    <row r="26" spans="1:9" ht="13.5">
      <c r="A26" s="1" t="s">
        <v>921</v>
      </c>
      <c r="B26" s="3">
        <f t="shared" si="0"/>
        <v>39052</v>
      </c>
      <c r="C26" s="16">
        <f t="shared" si="1"/>
        <v>0</v>
      </c>
      <c r="D26" s="19">
        <f t="shared" si="2"/>
        <v>10</v>
      </c>
      <c r="E26" s="18">
        <f t="shared" si="3"/>
        <v>0.4166666666666667</v>
      </c>
      <c r="F26" s="13">
        <f t="shared" si="4"/>
        <v>241.51330002777777</v>
      </c>
      <c r="G26" s="10">
        <f t="shared" si="5"/>
        <v>0.714764861111111</v>
      </c>
      <c r="H26" s="9">
        <f t="shared" si="6"/>
        <v>6.350150807</v>
      </c>
      <c r="I26" s="14">
        <f t="shared" si="7"/>
        <v>-1.73</v>
      </c>
    </row>
    <row r="27" spans="1:9" ht="13.5">
      <c r="A27" s="1" t="s">
        <v>922</v>
      </c>
      <c r="B27" s="3">
        <f t="shared" si="0"/>
        <v>39052</v>
      </c>
      <c r="C27" s="16">
        <f t="shared" si="1"/>
        <v>0</v>
      </c>
      <c r="D27" s="19">
        <f t="shared" si="2"/>
        <v>11</v>
      </c>
      <c r="E27" s="18">
        <f t="shared" si="3"/>
        <v>0.4583333333333333</v>
      </c>
      <c r="F27" s="13">
        <f t="shared" si="4"/>
        <v>241.52253658333333</v>
      </c>
      <c r="G27" s="10">
        <f t="shared" si="5"/>
        <v>0.7147279166666666</v>
      </c>
      <c r="H27" s="9">
        <f t="shared" si="6"/>
        <v>6.350045708</v>
      </c>
      <c r="I27" s="14">
        <f t="shared" si="7"/>
        <v>-1.73</v>
      </c>
    </row>
    <row r="28" spans="1:9" ht="13.5">
      <c r="A28" s="1" t="s">
        <v>923</v>
      </c>
      <c r="B28" s="3">
        <f t="shared" si="0"/>
        <v>39052</v>
      </c>
      <c r="C28" s="16">
        <f t="shared" si="1"/>
        <v>0</v>
      </c>
      <c r="D28" s="19">
        <f t="shared" si="2"/>
        <v>12</v>
      </c>
      <c r="E28" s="18">
        <f t="shared" si="3"/>
        <v>0.5</v>
      </c>
      <c r="F28" s="13">
        <f t="shared" si="4"/>
        <v>241.53177283333335</v>
      </c>
      <c r="G28" s="10">
        <f t="shared" si="5"/>
        <v>0.7146910277777777</v>
      </c>
      <c r="H28" s="9">
        <f t="shared" si="6"/>
        <v>6.349940235</v>
      </c>
      <c r="I28" s="14">
        <f t="shared" si="7"/>
        <v>-1.73</v>
      </c>
    </row>
    <row r="29" spans="1:9" ht="13.5">
      <c r="A29" s="1" t="s">
        <v>924</v>
      </c>
      <c r="B29" s="3">
        <f t="shared" si="0"/>
        <v>39052</v>
      </c>
      <c r="C29" s="16">
        <f t="shared" si="1"/>
        <v>0</v>
      </c>
      <c r="D29" s="19">
        <f t="shared" si="2"/>
        <v>13</v>
      </c>
      <c r="E29" s="18">
        <f t="shared" si="3"/>
        <v>0.5416666666666666</v>
      </c>
      <c r="F29" s="13">
        <f t="shared" si="4"/>
        <v>241.54100875</v>
      </c>
      <c r="G29" s="10">
        <f t="shared" si="5"/>
        <v>0.7146541666666666</v>
      </c>
      <c r="H29" s="9">
        <f t="shared" si="6"/>
        <v>6.349834387</v>
      </c>
      <c r="I29" s="14">
        <f t="shared" si="7"/>
        <v>-1.73</v>
      </c>
    </row>
    <row r="30" spans="1:9" ht="13.5">
      <c r="A30" s="1" t="s">
        <v>925</v>
      </c>
      <c r="B30" s="3">
        <f t="shared" si="0"/>
        <v>39052</v>
      </c>
      <c r="C30" s="16">
        <f t="shared" si="1"/>
        <v>0</v>
      </c>
      <c r="D30" s="19">
        <f t="shared" si="2"/>
        <v>14</v>
      </c>
      <c r="E30" s="18">
        <f t="shared" si="3"/>
        <v>0.5833333333333334</v>
      </c>
      <c r="F30" s="13">
        <f t="shared" si="4"/>
        <v>241.55024433333335</v>
      </c>
      <c r="G30" s="10">
        <f t="shared" si="5"/>
        <v>0.7146173333333333</v>
      </c>
      <c r="H30" s="9">
        <f t="shared" si="6"/>
        <v>6.349728166</v>
      </c>
      <c r="I30" s="14">
        <f t="shared" si="7"/>
        <v>-1.73</v>
      </c>
    </row>
    <row r="31" spans="1:9" ht="13.5">
      <c r="A31" s="1" t="s">
        <v>926</v>
      </c>
      <c r="B31" s="3">
        <f t="shared" si="0"/>
        <v>39052</v>
      </c>
      <c r="C31" s="16">
        <f t="shared" si="1"/>
        <v>0</v>
      </c>
      <c r="D31" s="19">
        <f t="shared" si="2"/>
        <v>15</v>
      </c>
      <c r="E31" s="18">
        <f t="shared" si="3"/>
        <v>0.625</v>
      </c>
      <c r="F31" s="13">
        <f t="shared" si="4"/>
        <v>241.55947955555555</v>
      </c>
      <c r="G31" s="10">
        <f t="shared" si="5"/>
        <v>0.7145805555555556</v>
      </c>
      <c r="H31" s="9">
        <f t="shared" si="6"/>
        <v>6.349621571</v>
      </c>
      <c r="I31" s="14">
        <f t="shared" si="7"/>
        <v>-1.73</v>
      </c>
    </row>
    <row r="32" spans="1:9" ht="13.5">
      <c r="A32" s="1" t="s">
        <v>927</v>
      </c>
      <c r="B32" s="3">
        <f t="shared" si="0"/>
        <v>39052</v>
      </c>
      <c r="C32" s="16">
        <f t="shared" si="1"/>
        <v>0</v>
      </c>
      <c r="D32" s="19">
        <f t="shared" si="2"/>
        <v>16</v>
      </c>
      <c r="E32" s="18">
        <f t="shared" si="3"/>
        <v>0.6666666666666666</v>
      </c>
      <c r="F32" s="13">
        <f t="shared" si="4"/>
        <v>241.5687144722222</v>
      </c>
      <c r="G32" s="10">
        <f t="shared" si="5"/>
        <v>0.7145438055555555</v>
      </c>
      <c r="H32" s="9">
        <f t="shared" si="6"/>
        <v>6.349514601</v>
      </c>
      <c r="I32" s="14">
        <f t="shared" si="7"/>
        <v>-1.73</v>
      </c>
    </row>
    <row r="33" spans="1:9" ht="13.5">
      <c r="A33" s="1" t="s">
        <v>928</v>
      </c>
      <c r="B33" s="3">
        <f t="shared" si="0"/>
        <v>39052</v>
      </c>
      <c r="C33" s="16">
        <f t="shared" si="1"/>
        <v>0</v>
      </c>
      <c r="D33" s="19">
        <f t="shared" si="2"/>
        <v>17</v>
      </c>
      <c r="E33" s="18">
        <f t="shared" si="3"/>
        <v>0.7083333333333334</v>
      </c>
      <c r="F33" s="13">
        <f t="shared" si="4"/>
        <v>241.57794905555556</v>
      </c>
      <c r="G33" s="10">
        <f t="shared" si="5"/>
        <v>0.7145070833333332</v>
      </c>
      <c r="H33" s="9">
        <f t="shared" si="6"/>
        <v>6.349407258</v>
      </c>
      <c r="I33" s="14">
        <f t="shared" si="7"/>
        <v>-1.73</v>
      </c>
    </row>
    <row r="34" spans="1:9" ht="13.5">
      <c r="A34" s="1" t="s">
        <v>929</v>
      </c>
      <c r="B34" s="3">
        <f t="shared" si="0"/>
        <v>39052</v>
      </c>
      <c r="C34" s="16">
        <f t="shared" si="1"/>
        <v>0</v>
      </c>
      <c r="D34" s="19">
        <f t="shared" si="2"/>
        <v>18</v>
      </c>
      <c r="E34" s="18">
        <f t="shared" si="3"/>
        <v>0.75</v>
      </c>
      <c r="F34" s="13">
        <f t="shared" si="4"/>
        <v>241.5871832777778</v>
      </c>
      <c r="G34" s="10">
        <f t="shared" si="5"/>
        <v>0.7144703888888888</v>
      </c>
      <c r="H34" s="9">
        <f t="shared" si="6"/>
        <v>6.34929954</v>
      </c>
      <c r="I34" s="14">
        <f t="shared" si="7"/>
        <v>-1.73</v>
      </c>
    </row>
    <row r="35" spans="1:9" ht="13.5">
      <c r="A35" s="1" t="s">
        <v>930</v>
      </c>
      <c r="B35" s="3">
        <f t="shared" si="0"/>
        <v>39052</v>
      </c>
      <c r="C35" s="16">
        <f t="shared" si="1"/>
        <v>0</v>
      </c>
      <c r="D35" s="19">
        <f t="shared" si="2"/>
        <v>19</v>
      </c>
      <c r="E35" s="18">
        <f t="shared" si="3"/>
        <v>0.7916666666666666</v>
      </c>
      <c r="F35" s="13">
        <f t="shared" si="4"/>
        <v>241.59641716666667</v>
      </c>
      <c r="G35" s="10">
        <f t="shared" si="5"/>
        <v>0.71443375</v>
      </c>
      <c r="H35" s="9">
        <f t="shared" si="6"/>
        <v>6.349191448</v>
      </c>
      <c r="I35" s="14">
        <f t="shared" si="7"/>
        <v>-1.73</v>
      </c>
    </row>
    <row r="36" spans="1:9" ht="13.5">
      <c r="A36" s="1" t="s">
        <v>931</v>
      </c>
      <c r="B36" s="3">
        <f t="shared" si="0"/>
        <v>39052</v>
      </c>
      <c r="C36" s="16">
        <f t="shared" si="1"/>
        <v>0</v>
      </c>
      <c r="D36" s="19">
        <f t="shared" si="2"/>
        <v>20</v>
      </c>
      <c r="E36" s="18">
        <f t="shared" si="3"/>
        <v>0.8333333333333334</v>
      </c>
      <c r="F36" s="13">
        <f t="shared" si="4"/>
        <v>241.6056507222222</v>
      </c>
      <c r="G36" s="10">
        <f t="shared" si="5"/>
        <v>0.7143971666666666</v>
      </c>
      <c r="H36" s="9">
        <f t="shared" si="6"/>
        <v>6.349082983</v>
      </c>
      <c r="I36" s="14">
        <f t="shared" si="7"/>
        <v>-1.73</v>
      </c>
    </row>
    <row r="37" spans="1:9" ht="13.5">
      <c r="A37" s="1" t="s">
        <v>932</v>
      </c>
      <c r="B37" s="3">
        <f t="shared" si="0"/>
        <v>39052</v>
      </c>
      <c r="C37" s="16">
        <f t="shared" si="1"/>
        <v>0</v>
      </c>
      <c r="D37" s="19">
        <f t="shared" si="2"/>
        <v>21</v>
      </c>
      <c r="E37" s="18">
        <f t="shared" si="3"/>
        <v>0.875</v>
      </c>
      <c r="F37" s="13">
        <f t="shared" si="4"/>
        <v>241.61488391666666</v>
      </c>
      <c r="G37" s="10">
        <f t="shared" si="5"/>
        <v>0.7143605833333333</v>
      </c>
      <c r="H37" s="9">
        <f t="shared" si="6"/>
        <v>6.348974144</v>
      </c>
      <c r="I37" s="14">
        <f t="shared" si="7"/>
        <v>-1.73</v>
      </c>
    </row>
    <row r="38" spans="1:9" ht="13.5">
      <c r="A38" s="1" t="s">
        <v>933</v>
      </c>
      <c r="B38" s="3">
        <f t="shared" si="0"/>
        <v>39052</v>
      </c>
      <c r="C38" s="16">
        <f t="shared" si="1"/>
        <v>0</v>
      </c>
      <c r="D38" s="19">
        <f t="shared" si="2"/>
        <v>22</v>
      </c>
      <c r="E38" s="18">
        <f t="shared" si="3"/>
        <v>0.9166666666666666</v>
      </c>
      <c r="F38" s="13">
        <f t="shared" si="4"/>
        <v>241.62411677777777</v>
      </c>
      <c r="G38" s="10">
        <f t="shared" si="5"/>
        <v>0.7143240555555556</v>
      </c>
      <c r="H38" s="9">
        <f t="shared" si="6"/>
        <v>6.34886493</v>
      </c>
      <c r="I38" s="14">
        <f t="shared" si="7"/>
        <v>-1.73</v>
      </c>
    </row>
    <row r="39" spans="1:9" ht="13.5">
      <c r="A39" s="1" t="s">
        <v>934</v>
      </c>
      <c r="B39" s="3">
        <f t="shared" si="0"/>
        <v>39052</v>
      </c>
      <c r="C39" s="16">
        <f t="shared" si="1"/>
        <v>0</v>
      </c>
      <c r="D39" s="19">
        <f t="shared" si="2"/>
        <v>23</v>
      </c>
      <c r="E39" s="18">
        <f t="shared" si="3"/>
        <v>0.9583333333333334</v>
      </c>
      <c r="F39" s="13">
        <f t="shared" si="4"/>
        <v>241.63334930555556</v>
      </c>
      <c r="G39" s="10">
        <f t="shared" si="5"/>
        <v>0.7142875833333333</v>
      </c>
      <c r="H39" s="9">
        <f t="shared" si="6"/>
        <v>6.348755344</v>
      </c>
      <c r="I39" s="14">
        <f t="shared" si="7"/>
        <v>-1.73</v>
      </c>
    </row>
    <row r="40" spans="1:9" ht="13.5">
      <c r="A40" s="1" t="s">
        <v>935</v>
      </c>
      <c r="B40" s="3">
        <f t="shared" si="0"/>
        <v>39053</v>
      </c>
      <c r="C40" s="16">
        <f t="shared" si="1"/>
        <v>1</v>
      </c>
      <c r="D40" s="19">
        <f t="shared" si="2"/>
        <v>0</v>
      </c>
      <c r="E40" s="18">
        <f t="shared" si="3"/>
        <v>1</v>
      </c>
      <c r="F40" s="13">
        <f t="shared" si="4"/>
        <v>241.64258147222222</v>
      </c>
      <c r="G40" s="10">
        <f t="shared" si="5"/>
        <v>0.7142511111111111</v>
      </c>
      <c r="H40" s="9">
        <f t="shared" si="6"/>
        <v>6.348645383</v>
      </c>
      <c r="I40" s="14">
        <f t="shared" si="7"/>
        <v>-1.73</v>
      </c>
    </row>
    <row r="41" spans="1:9" ht="13.5">
      <c r="A41" s="1" t="s">
        <v>936</v>
      </c>
      <c r="B41" s="3">
        <f t="shared" si="0"/>
        <v>39053</v>
      </c>
      <c r="C41" s="16">
        <f t="shared" si="1"/>
        <v>1</v>
      </c>
      <c r="D41" s="19">
        <f t="shared" si="2"/>
        <v>1</v>
      </c>
      <c r="E41" s="18">
        <f t="shared" si="3"/>
        <v>1.0416666666666667</v>
      </c>
      <c r="F41" s="13">
        <f t="shared" si="4"/>
        <v>241.65181330555555</v>
      </c>
      <c r="G41" s="10">
        <f t="shared" si="5"/>
        <v>0.7142146944444444</v>
      </c>
      <c r="H41" s="9">
        <f t="shared" si="6"/>
        <v>6.348535048</v>
      </c>
      <c r="I41" s="14">
        <f t="shared" si="7"/>
        <v>-1.73</v>
      </c>
    </row>
    <row r="42" spans="1:9" ht="13.5">
      <c r="A42" s="1" t="s">
        <v>937</v>
      </c>
      <c r="B42" s="3">
        <f t="shared" si="0"/>
        <v>39053</v>
      </c>
      <c r="C42" s="16">
        <f t="shared" si="1"/>
        <v>1</v>
      </c>
      <c r="D42" s="19">
        <f t="shared" si="2"/>
        <v>2</v>
      </c>
      <c r="E42" s="18">
        <f t="shared" si="3"/>
        <v>1.0833333333333333</v>
      </c>
      <c r="F42" s="13">
        <f t="shared" si="4"/>
        <v>241.6610447777778</v>
      </c>
      <c r="G42" s="10">
        <f t="shared" si="5"/>
        <v>0.7141783333333332</v>
      </c>
      <c r="H42" s="9">
        <f t="shared" si="6"/>
        <v>6.34842434</v>
      </c>
      <c r="I42" s="14">
        <f t="shared" si="7"/>
        <v>-1.73</v>
      </c>
    </row>
    <row r="43" spans="1:9" ht="13.5">
      <c r="A43" s="1" t="s">
        <v>938</v>
      </c>
      <c r="B43" s="3">
        <f t="shared" si="0"/>
        <v>39053</v>
      </c>
      <c r="C43" s="16">
        <f t="shared" si="1"/>
        <v>1</v>
      </c>
      <c r="D43" s="19">
        <f t="shared" si="2"/>
        <v>3</v>
      </c>
      <c r="E43" s="18">
        <f t="shared" si="3"/>
        <v>1.125</v>
      </c>
      <c r="F43" s="13">
        <f t="shared" si="4"/>
        <v>241.67027588888888</v>
      </c>
      <c r="G43" s="10">
        <f t="shared" si="5"/>
        <v>0.7141419722222222</v>
      </c>
      <c r="H43" s="9">
        <f t="shared" si="6"/>
        <v>6.348313258</v>
      </c>
      <c r="I43" s="14">
        <f t="shared" si="7"/>
        <v>-1.73</v>
      </c>
    </row>
    <row r="44" spans="1:9" ht="13.5">
      <c r="A44" s="1" t="s">
        <v>939</v>
      </c>
      <c r="B44" s="3">
        <f t="shared" si="0"/>
        <v>39053</v>
      </c>
      <c r="C44" s="16">
        <f t="shared" si="1"/>
        <v>1</v>
      </c>
      <c r="D44" s="19">
        <f t="shared" si="2"/>
        <v>4</v>
      </c>
      <c r="E44" s="18">
        <f t="shared" si="3"/>
        <v>1.1666666666666667</v>
      </c>
      <c r="F44" s="13">
        <f t="shared" si="4"/>
        <v>241.67950666666667</v>
      </c>
      <c r="G44" s="10">
        <f t="shared" si="5"/>
        <v>0.7141056666666666</v>
      </c>
      <c r="H44" s="9">
        <f t="shared" si="6"/>
        <v>6.348201803</v>
      </c>
      <c r="I44" s="14">
        <f t="shared" si="7"/>
        <v>-1.73</v>
      </c>
    </row>
    <row r="45" spans="1:9" ht="13.5">
      <c r="A45" s="1" t="s">
        <v>940</v>
      </c>
      <c r="B45" s="3">
        <f t="shared" si="0"/>
        <v>39053</v>
      </c>
      <c r="C45" s="16">
        <f t="shared" si="1"/>
        <v>1</v>
      </c>
      <c r="D45" s="19">
        <f t="shared" si="2"/>
        <v>5</v>
      </c>
      <c r="E45" s="18">
        <f t="shared" si="3"/>
        <v>1.2083333333333333</v>
      </c>
      <c r="F45" s="13">
        <f t="shared" si="4"/>
        <v>241.68873708333334</v>
      </c>
      <c r="G45" s="10">
        <f t="shared" si="5"/>
        <v>0.7140693888888888</v>
      </c>
      <c r="H45" s="9">
        <f t="shared" si="6"/>
        <v>6.348089974</v>
      </c>
      <c r="I45" s="14">
        <f t="shared" si="7"/>
        <v>-1.73</v>
      </c>
    </row>
    <row r="46" spans="1:9" ht="13.5">
      <c r="A46" s="1" t="s">
        <v>941</v>
      </c>
      <c r="B46" s="3">
        <f t="shared" si="0"/>
        <v>39053</v>
      </c>
      <c r="C46" s="16">
        <f t="shared" si="1"/>
        <v>1</v>
      </c>
      <c r="D46" s="19">
        <f t="shared" si="2"/>
        <v>6</v>
      </c>
      <c r="E46" s="18">
        <f t="shared" si="3"/>
        <v>1.25</v>
      </c>
      <c r="F46" s="13">
        <f t="shared" si="4"/>
        <v>241.69796713888888</v>
      </c>
      <c r="G46" s="10">
        <f t="shared" si="5"/>
        <v>0.7140331666666666</v>
      </c>
      <c r="H46" s="9">
        <f t="shared" si="6"/>
        <v>6.347977771</v>
      </c>
      <c r="I46" s="14">
        <f t="shared" si="7"/>
        <v>-1.73</v>
      </c>
    </row>
    <row r="47" spans="1:9" ht="13.5">
      <c r="A47" s="1" t="s">
        <v>942</v>
      </c>
      <c r="B47" s="3">
        <f t="shared" si="0"/>
        <v>39053</v>
      </c>
      <c r="C47" s="16">
        <f t="shared" si="1"/>
        <v>1</v>
      </c>
      <c r="D47" s="19">
        <f t="shared" si="2"/>
        <v>7</v>
      </c>
      <c r="E47" s="18">
        <f t="shared" si="3"/>
        <v>1.2916666666666667</v>
      </c>
      <c r="F47" s="13">
        <f t="shared" si="4"/>
        <v>241.7071968333333</v>
      </c>
      <c r="G47" s="10">
        <f t="shared" si="5"/>
        <v>0.7139969722222221</v>
      </c>
      <c r="H47" s="9">
        <f t="shared" si="6"/>
        <v>6.347865195</v>
      </c>
      <c r="I47" s="14">
        <f t="shared" si="7"/>
        <v>-1.73</v>
      </c>
    </row>
    <row r="48" spans="1:9" ht="13.5">
      <c r="A48" s="1" t="s">
        <v>943</v>
      </c>
      <c r="B48" s="3">
        <f t="shared" si="0"/>
        <v>39053</v>
      </c>
      <c r="C48" s="16">
        <f t="shared" si="1"/>
        <v>1</v>
      </c>
      <c r="D48" s="19">
        <f t="shared" si="2"/>
        <v>8</v>
      </c>
      <c r="E48" s="18">
        <f t="shared" si="3"/>
        <v>1.3333333333333333</v>
      </c>
      <c r="F48" s="13">
        <f t="shared" si="4"/>
        <v>241.71642619444444</v>
      </c>
      <c r="G48" s="10">
        <f t="shared" si="5"/>
        <v>0.7139608055555555</v>
      </c>
      <c r="H48" s="9">
        <f t="shared" si="6"/>
        <v>6.347752245</v>
      </c>
      <c r="I48" s="14">
        <f t="shared" si="7"/>
        <v>-1.73</v>
      </c>
    </row>
    <row r="49" spans="1:9" ht="13.5">
      <c r="A49" s="1" t="s">
        <v>944</v>
      </c>
      <c r="B49" s="3">
        <f t="shared" si="0"/>
        <v>39053</v>
      </c>
      <c r="C49" s="16">
        <f t="shared" si="1"/>
        <v>1</v>
      </c>
      <c r="D49" s="19">
        <f t="shared" si="2"/>
        <v>9</v>
      </c>
      <c r="E49" s="18">
        <f t="shared" si="3"/>
        <v>1.375</v>
      </c>
      <c r="F49" s="13">
        <f t="shared" si="4"/>
        <v>241.72565516666666</v>
      </c>
      <c r="G49" s="10">
        <f t="shared" si="5"/>
        <v>0.7139246666666667</v>
      </c>
      <c r="H49" s="9">
        <f t="shared" si="6"/>
        <v>6.347638922</v>
      </c>
      <c r="I49" s="14">
        <f t="shared" si="7"/>
        <v>-1.73</v>
      </c>
    </row>
    <row r="50" spans="1:9" ht="13.5">
      <c r="A50" s="1" t="s">
        <v>945</v>
      </c>
      <c r="B50" s="3">
        <f t="shared" si="0"/>
        <v>39053</v>
      </c>
      <c r="C50" s="16">
        <f t="shared" si="1"/>
        <v>1</v>
      </c>
      <c r="D50" s="19">
        <f t="shared" si="2"/>
        <v>10</v>
      </c>
      <c r="E50" s="18">
        <f t="shared" si="3"/>
        <v>1.4166666666666667</v>
      </c>
      <c r="F50" s="13">
        <f t="shared" si="4"/>
        <v>241.73488380555554</v>
      </c>
      <c r="G50" s="10">
        <f t="shared" si="5"/>
        <v>0.7138885833333333</v>
      </c>
      <c r="H50" s="9">
        <f t="shared" si="6"/>
        <v>6.347525226</v>
      </c>
      <c r="I50" s="14">
        <f t="shared" si="7"/>
        <v>-1.73</v>
      </c>
    </row>
    <row r="51" spans="1:9" ht="13.5">
      <c r="A51" s="1" t="s">
        <v>946</v>
      </c>
      <c r="B51" s="3">
        <f t="shared" si="0"/>
        <v>39053</v>
      </c>
      <c r="C51" s="16">
        <f t="shared" si="1"/>
        <v>1</v>
      </c>
      <c r="D51" s="19">
        <f t="shared" si="2"/>
        <v>11</v>
      </c>
      <c r="E51" s="18">
        <f t="shared" si="3"/>
        <v>1.4583333333333333</v>
      </c>
      <c r="F51" s="13">
        <f t="shared" si="4"/>
        <v>241.74411205555555</v>
      </c>
      <c r="G51" s="10">
        <f t="shared" si="5"/>
        <v>0.7138525277777777</v>
      </c>
      <c r="H51" s="9">
        <f t="shared" si="6"/>
        <v>6.347411156</v>
      </c>
      <c r="I51" s="14">
        <f t="shared" si="7"/>
        <v>-1.73</v>
      </c>
    </row>
    <row r="52" spans="1:9" ht="13.5">
      <c r="A52" s="1" t="s">
        <v>947</v>
      </c>
      <c r="B52" s="3">
        <f t="shared" si="0"/>
        <v>39053</v>
      </c>
      <c r="C52" s="16">
        <f t="shared" si="1"/>
        <v>1</v>
      </c>
      <c r="D52" s="19">
        <f t="shared" si="2"/>
        <v>12</v>
      </c>
      <c r="E52" s="18">
        <f t="shared" si="3"/>
        <v>1.5</v>
      </c>
      <c r="F52" s="13">
        <f t="shared" si="4"/>
        <v>241.75333994444443</v>
      </c>
      <c r="G52" s="10">
        <f t="shared" si="5"/>
        <v>0.7138165277777777</v>
      </c>
      <c r="H52" s="9">
        <f t="shared" si="6"/>
        <v>6.347296713</v>
      </c>
      <c r="I52" s="14">
        <f t="shared" si="7"/>
        <v>-1.73</v>
      </c>
    </row>
    <row r="53" spans="1:9" ht="13.5">
      <c r="A53" s="1" t="s">
        <v>948</v>
      </c>
      <c r="B53" s="3">
        <f t="shared" si="0"/>
        <v>39053</v>
      </c>
      <c r="C53" s="16">
        <f t="shared" si="1"/>
        <v>1</v>
      </c>
      <c r="D53" s="19">
        <f t="shared" si="2"/>
        <v>13</v>
      </c>
      <c r="E53" s="18">
        <f t="shared" si="3"/>
        <v>1.5416666666666665</v>
      </c>
      <c r="F53" s="13">
        <f t="shared" si="4"/>
        <v>241.76256747222223</v>
      </c>
      <c r="G53" s="10">
        <f t="shared" si="5"/>
        <v>0.7137805555555555</v>
      </c>
      <c r="H53" s="9">
        <f t="shared" si="6"/>
        <v>6.347181897</v>
      </c>
      <c r="I53" s="14">
        <f t="shared" si="7"/>
        <v>-1.73</v>
      </c>
    </row>
    <row r="54" spans="1:9" ht="13.5">
      <c r="A54" s="1" t="s">
        <v>949</v>
      </c>
      <c r="B54" s="3">
        <f t="shared" si="0"/>
        <v>39053</v>
      </c>
      <c r="C54" s="16">
        <f t="shared" si="1"/>
        <v>1</v>
      </c>
      <c r="D54" s="19">
        <f t="shared" si="2"/>
        <v>14</v>
      </c>
      <c r="E54" s="18">
        <f t="shared" si="3"/>
        <v>1.5833333333333335</v>
      </c>
      <c r="F54" s="13">
        <f t="shared" si="4"/>
        <v>241.7717946388889</v>
      </c>
      <c r="G54" s="10">
        <f t="shared" si="5"/>
        <v>0.7137446111111111</v>
      </c>
      <c r="H54" s="9">
        <f t="shared" si="6"/>
        <v>6.347066707</v>
      </c>
      <c r="I54" s="14">
        <f t="shared" si="7"/>
        <v>-1.73</v>
      </c>
    </row>
    <row r="55" spans="1:9" ht="13.5">
      <c r="A55" s="1" t="s">
        <v>950</v>
      </c>
      <c r="B55" s="3">
        <f t="shared" si="0"/>
        <v>39053</v>
      </c>
      <c r="C55" s="16">
        <f t="shared" si="1"/>
        <v>1</v>
      </c>
      <c r="D55" s="19">
        <f t="shared" si="2"/>
        <v>15</v>
      </c>
      <c r="E55" s="18">
        <f t="shared" si="3"/>
        <v>1.625</v>
      </c>
      <c r="F55" s="13">
        <f t="shared" si="4"/>
        <v>241.78102144444446</v>
      </c>
      <c r="G55" s="10">
        <f t="shared" si="5"/>
        <v>0.7137086944444444</v>
      </c>
      <c r="H55" s="9">
        <f t="shared" si="6"/>
        <v>6.346951144</v>
      </c>
      <c r="I55" s="14">
        <f t="shared" si="7"/>
        <v>-1.73</v>
      </c>
    </row>
    <row r="56" spans="1:9" ht="13.5">
      <c r="A56" s="1" t="s">
        <v>951</v>
      </c>
      <c r="B56" s="3">
        <f t="shared" si="0"/>
        <v>39053</v>
      </c>
      <c r="C56" s="16">
        <f t="shared" si="1"/>
        <v>1</v>
      </c>
      <c r="D56" s="19">
        <f t="shared" si="2"/>
        <v>16</v>
      </c>
      <c r="E56" s="18">
        <f t="shared" si="3"/>
        <v>1.6666666666666665</v>
      </c>
      <c r="F56" s="13">
        <f t="shared" si="4"/>
        <v>241.7902478888889</v>
      </c>
      <c r="G56" s="10">
        <f t="shared" si="5"/>
        <v>0.7136728333333333</v>
      </c>
      <c r="H56" s="9">
        <f t="shared" si="6"/>
        <v>6.346835208</v>
      </c>
      <c r="I56" s="14">
        <f t="shared" si="7"/>
        <v>-1.73</v>
      </c>
    </row>
    <row r="57" spans="1:9" ht="13.5">
      <c r="A57" s="1" t="s">
        <v>952</v>
      </c>
      <c r="B57" s="3">
        <f t="shared" si="0"/>
        <v>39053</v>
      </c>
      <c r="C57" s="16">
        <f t="shared" si="1"/>
        <v>1</v>
      </c>
      <c r="D57" s="19">
        <f t="shared" si="2"/>
        <v>17</v>
      </c>
      <c r="E57" s="18">
        <f t="shared" si="3"/>
        <v>1.7083333333333335</v>
      </c>
      <c r="F57" s="13">
        <f t="shared" si="4"/>
        <v>241.79947394444443</v>
      </c>
      <c r="G57" s="10">
        <f t="shared" si="5"/>
        <v>0.713637</v>
      </c>
      <c r="H57" s="9">
        <f t="shared" si="6"/>
        <v>6.346718899</v>
      </c>
      <c r="I57" s="14">
        <f t="shared" si="7"/>
        <v>-1.73</v>
      </c>
    </row>
    <row r="58" spans="1:9" ht="13.5">
      <c r="A58" s="1" t="s">
        <v>953</v>
      </c>
      <c r="B58" s="3">
        <f t="shared" si="0"/>
        <v>39053</v>
      </c>
      <c r="C58" s="16">
        <f t="shared" si="1"/>
        <v>1</v>
      </c>
      <c r="D58" s="19">
        <f t="shared" si="2"/>
        <v>18</v>
      </c>
      <c r="E58" s="18">
        <f t="shared" si="3"/>
        <v>1.75</v>
      </c>
      <c r="F58" s="13">
        <f t="shared" si="4"/>
        <v>241.8086996111111</v>
      </c>
      <c r="G58" s="10">
        <f t="shared" si="5"/>
        <v>0.7136011944444444</v>
      </c>
      <c r="H58" s="9">
        <f t="shared" si="6"/>
        <v>6.346602216</v>
      </c>
      <c r="I58" s="14">
        <f t="shared" si="7"/>
        <v>-1.73</v>
      </c>
    </row>
    <row r="59" spans="1:9" ht="13.5">
      <c r="A59" s="1" t="s">
        <v>954</v>
      </c>
      <c r="B59" s="3">
        <f t="shared" si="0"/>
        <v>39053</v>
      </c>
      <c r="C59" s="16">
        <f t="shared" si="1"/>
        <v>1</v>
      </c>
      <c r="D59" s="19">
        <f t="shared" si="2"/>
        <v>19</v>
      </c>
      <c r="E59" s="18">
        <f t="shared" si="3"/>
        <v>1.7916666666666665</v>
      </c>
      <c r="F59" s="13">
        <f t="shared" si="4"/>
        <v>241.81792494444443</v>
      </c>
      <c r="G59" s="10">
        <f t="shared" si="5"/>
        <v>0.7135654444444444</v>
      </c>
      <c r="H59" s="9">
        <f t="shared" si="6"/>
        <v>6.346485161</v>
      </c>
      <c r="I59" s="14">
        <f t="shared" si="7"/>
        <v>-1.73</v>
      </c>
    </row>
    <row r="60" spans="1:9" ht="13.5">
      <c r="A60" s="1" t="s">
        <v>955</v>
      </c>
      <c r="B60" s="3">
        <f t="shared" si="0"/>
        <v>39053</v>
      </c>
      <c r="C60" s="16">
        <f t="shared" si="1"/>
        <v>1</v>
      </c>
      <c r="D60" s="19">
        <f t="shared" si="2"/>
        <v>20</v>
      </c>
      <c r="E60" s="18">
        <f t="shared" si="3"/>
        <v>1.8333333333333335</v>
      </c>
      <c r="F60" s="13">
        <f t="shared" si="4"/>
        <v>241.8271498888889</v>
      </c>
      <c r="G60" s="10">
        <f t="shared" si="5"/>
        <v>0.7135297222222222</v>
      </c>
      <c r="H60" s="9">
        <f t="shared" si="6"/>
        <v>6.346367732</v>
      </c>
      <c r="I60" s="14">
        <f t="shared" si="7"/>
        <v>-1.73</v>
      </c>
    </row>
    <row r="61" spans="1:9" ht="13.5">
      <c r="A61" s="1" t="s">
        <v>956</v>
      </c>
      <c r="B61" s="3">
        <f t="shared" si="0"/>
        <v>39053</v>
      </c>
      <c r="C61" s="16">
        <f t="shared" si="1"/>
        <v>1</v>
      </c>
      <c r="D61" s="19">
        <f t="shared" si="2"/>
        <v>21</v>
      </c>
      <c r="E61" s="18">
        <f t="shared" si="3"/>
        <v>1.875</v>
      </c>
      <c r="F61" s="13">
        <f t="shared" si="4"/>
        <v>241.83637444444446</v>
      </c>
      <c r="G61" s="10">
        <f t="shared" si="5"/>
        <v>0.7134940277777777</v>
      </c>
      <c r="H61" s="9">
        <f t="shared" si="6"/>
        <v>6.34624993</v>
      </c>
      <c r="I61" s="14">
        <f t="shared" si="7"/>
        <v>-1.73</v>
      </c>
    </row>
    <row r="62" spans="1:9" ht="13.5">
      <c r="A62" s="1" t="s">
        <v>957</v>
      </c>
      <c r="B62" s="3">
        <f t="shared" si="0"/>
        <v>39053</v>
      </c>
      <c r="C62" s="16">
        <f t="shared" si="1"/>
        <v>1</v>
      </c>
      <c r="D62" s="19">
        <f t="shared" si="2"/>
        <v>22</v>
      </c>
      <c r="E62" s="18">
        <f t="shared" si="3"/>
        <v>1.9166666666666665</v>
      </c>
      <c r="F62" s="13">
        <f t="shared" si="4"/>
        <v>241.84559861111111</v>
      </c>
      <c r="G62" s="10">
        <f t="shared" si="5"/>
        <v>0.7134583888888888</v>
      </c>
      <c r="H62" s="9">
        <f t="shared" si="6"/>
        <v>6.346131756</v>
      </c>
      <c r="I62" s="14">
        <f t="shared" si="7"/>
        <v>-1.73</v>
      </c>
    </row>
    <row r="63" spans="1:9" ht="13.5">
      <c r="A63" s="1" t="s">
        <v>958</v>
      </c>
      <c r="B63" s="3">
        <f t="shared" si="0"/>
        <v>39053</v>
      </c>
      <c r="C63" s="16">
        <f t="shared" si="1"/>
        <v>1</v>
      </c>
      <c r="D63" s="19">
        <f t="shared" si="2"/>
        <v>23</v>
      </c>
      <c r="E63" s="18">
        <f t="shared" si="3"/>
        <v>1.9583333333333335</v>
      </c>
      <c r="F63" s="13">
        <f t="shared" si="4"/>
        <v>241.85482244444444</v>
      </c>
      <c r="G63" s="10">
        <f t="shared" si="5"/>
        <v>0.7134227777777777</v>
      </c>
      <c r="H63" s="9">
        <f t="shared" si="6"/>
        <v>6.346013208</v>
      </c>
      <c r="I63" s="14">
        <f t="shared" si="7"/>
        <v>-1.73</v>
      </c>
    </row>
    <row r="64" spans="1:9" ht="13.5">
      <c r="A64" s="1" t="s">
        <v>959</v>
      </c>
      <c r="B64" s="3">
        <f t="shared" si="0"/>
        <v>39054</v>
      </c>
      <c r="C64" s="16">
        <f t="shared" si="1"/>
        <v>2</v>
      </c>
      <c r="D64" s="19">
        <f t="shared" si="2"/>
        <v>0</v>
      </c>
      <c r="E64" s="18">
        <f t="shared" si="3"/>
        <v>2</v>
      </c>
      <c r="F64" s="13">
        <f t="shared" si="4"/>
        <v>241.8640458611111</v>
      </c>
      <c r="G64" s="10">
        <f t="shared" si="5"/>
        <v>0.7133871944444444</v>
      </c>
      <c r="H64" s="9">
        <f t="shared" si="6"/>
        <v>6.345894288</v>
      </c>
      <c r="I64" s="14">
        <f t="shared" si="7"/>
        <v>-1.73</v>
      </c>
    </row>
    <row r="65" spans="1:9" ht="13.5">
      <c r="A65" s="1" t="s">
        <v>960</v>
      </c>
      <c r="B65" s="3">
        <f t="shared" si="0"/>
        <v>39054</v>
      </c>
      <c r="C65" s="16">
        <f t="shared" si="1"/>
        <v>2</v>
      </c>
      <c r="D65" s="19">
        <f t="shared" si="2"/>
        <v>1</v>
      </c>
      <c r="E65" s="18">
        <f t="shared" si="3"/>
        <v>2.0416666666666665</v>
      </c>
      <c r="F65" s="13">
        <f t="shared" si="4"/>
        <v>241.8732688888889</v>
      </c>
      <c r="G65" s="10">
        <f t="shared" si="5"/>
        <v>0.7133516388888889</v>
      </c>
      <c r="H65" s="9">
        <f t="shared" si="6"/>
        <v>6.345774994</v>
      </c>
      <c r="I65" s="14">
        <f t="shared" si="7"/>
        <v>-1.73</v>
      </c>
    </row>
    <row r="66" spans="1:9" ht="13.5">
      <c r="A66" s="1" t="s">
        <v>335</v>
      </c>
      <c r="B66" s="3">
        <f t="shared" si="0"/>
        <v>39054</v>
      </c>
      <c r="C66" s="16">
        <f t="shared" si="1"/>
        <v>2</v>
      </c>
      <c r="D66" s="19">
        <f t="shared" si="2"/>
        <v>2</v>
      </c>
      <c r="E66" s="18">
        <f t="shared" si="3"/>
        <v>2.0833333333333335</v>
      </c>
      <c r="F66" s="13">
        <f t="shared" si="4"/>
        <v>241.88249155555556</v>
      </c>
      <c r="G66" s="10">
        <f t="shared" si="5"/>
        <v>0.7133161388888889</v>
      </c>
      <c r="H66" s="9">
        <f t="shared" si="6"/>
        <v>6.345655328</v>
      </c>
      <c r="I66" s="14">
        <f t="shared" si="7"/>
        <v>-1.73</v>
      </c>
    </row>
    <row r="67" spans="1:9" ht="13.5">
      <c r="A67" s="1" t="s">
        <v>336</v>
      </c>
      <c r="B67" s="3">
        <f t="shared" si="0"/>
        <v>39054</v>
      </c>
      <c r="C67" s="16">
        <f t="shared" si="1"/>
        <v>2</v>
      </c>
      <c r="D67" s="19">
        <f t="shared" si="2"/>
        <v>3</v>
      </c>
      <c r="E67" s="18">
        <f t="shared" si="3"/>
        <v>2.125</v>
      </c>
      <c r="F67" s="13">
        <f t="shared" si="4"/>
        <v>241.8917138333333</v>
      </c>
      <c r="G67" s="10">
        <f t="shared" si="5"/>
        <v>0.7132806666666667</v>
      </c>
      <c r="H67" s="9">
        <f t="shared" si="6"/>
        <v>6.345535289</v>
      </c>
      <c r="I67" s="14">
        <f t="shared" si="7"/>
        <v>-1.73</v>
      </c>
    </row>
    <row r="68" spans="1:9" ht="13.5">
      <c r="A68" s="1" t="s">
        <v>337</v>
      </c>
      <c r="B68" s="3">
        <f t="shared" si="0"/>
        <v>39054</v>
      </c>
      <c r="C68" s="16">
        <f t="shared" si="1"/>
        <v>2</v>
      </c>
      <c r="D68" s="19">
        <f t="shared" si="2"/>
        <v>4</v>
      </c>
      <c r="E68" s="18">
        <f t="shared" si="3"/>
        <v>2.1666666666666665</v>
      </c>
      <c r="F68" s="13">
        <f t="shared" si="4"/>
        <v>241.90093572222221</v>
      </c>
      <c r="G68" s="10">
        <f t="shared" si="5"/>
        <v>0.7132452222222222</v>
      </c>
      <c r="H68" s="9">
        <f t="shared" si="6"/>
        <v>6.345414877</v>
      </c>
      <c r="I68" s="14">
        <f t="shared" si="7"/>
        <v>-1.73</v>
      </c>
    </row>
    <row r="69" spans="1:9" ht="13.5">
      <c r="A69" s="1" t="s">
        <v>967</v>
      </c>
      <c r="B69" s="3">
        <f t="shared" si="0"/>
        <v>39054</v>
      </c>
      <c r="C69" s="16">
        <f t="shared" si="1"/>
        <v>2</v>
      </c>
      <c r="D69" s="19">
        <f t="shared" si="2"/>
        <v>5</v>
      </c>
      <c r="E69" s="18">
        <f t="shared" si="3"/>
        <v>2.2083333333333335</v>
      </c>
      <c r="F69" s="13">
        <f t="shared" si="4"/>
        <v>241.91015725</v>
      </c>
      <c r="G69" s="10">
        <f t="shared" si="5"/>
        <v>0.7132098333333333</v>
      </c>
      <c r="H69" s="9">
        <f t="shared" si="6"/>
        <v>6.345294092</v>
      </c>
      <c r="I69" s="14">
        <f t="shared" si="7"/>
        <v>-1.73</v>
      </c>
    </row>
    <row r="70" spans="1:9" ht="13.5">
      <c r="A70" s="1" t="s">
        <v>968</v>
      </c>
      <c r="B70" s="3">
        <f t="shared" si="0"/>
        <v>39054</v>
      </c>
      <c r="C70" s="16">
        <f t="shared" si="1"/>
        <v>2</v>
      </c>
      <c r="D70" s="19">
        <f t="shared" si="2"/>
        <v>6</v>
      </c>
      <c r="E70" s="18">
        <f t="shared" si="3"/>
        <v>2.25</v>
      </c>
      <c r="F70" s="13">
        <f t="shared" si="4"/>
        <v>241.91937836111111</v>
      </c>
      <c r="G70" s="10">
        <f t="shared" si="5"/>
        <v>0.7131744722222222</v>
      </c>
      <c r="H70" s="9">
        <f t="shared" si="6"/>
        <v>6.345172935</v>
      </c>
      <c r="I70" s="14">
        <f t="shared" si="7"/>
        <v>-1.73</v>
      </c>
    </row>
    <row r="71" spans="1:9" ht="13.5">
      <c r="A71" s="1" t="s">
        <v>969</v>
      </c>
      <c r="B71" s="3">
        <f t="shared" si="0"/>
        <v>39054</v>
      </c>
      <c r="C71" s="16">
        <f t="shared" si="1"/>
        <v>2</v>
      </c>
      <c r="D71" s="19">
        <f t="shared" si="2"/>
        <v>7</v>
      </c>
      <c r="E71" s="18">
        <f t="shared" si="3"/>
        <v>2.2916666666666665</v>
      </c>
      <c r="F71" s="13">
        <f t="shared" si="4"/>
        <v>241.92859908333332</v>
      </c>
      <c r="G71" s="10">
        <f t="shared" si="5"/>
        <v>0.7131391388888888</v>
      </c>
      <c r="H71" s="9">
        <f t="shared" si="6"/>
        <v>6.345051404</v>
      </c>
      <c r="I71" s="14">
        <f t="shared" si="7"/>
        <v>-1.73</v>
      </c>
    </row>
    <row r="72" spans="1:9" ht="13.5">
      <c r="A72" s="1" t="s">
        <v>344</v>
      </c>
      <c r="B72" s="3">
        <f t="shared" si="0"/>
        <v>39054</v>
      </c>
      <c r="C72" s="16">
        <f t="shared" si="1"/>
        <v>2</v>
      </c>
      <c r="D72" s="19">
        <f t="shared" si="2"/>
        <v>8</v>
      </c>
      <c r="E72" s="18">
        <f t="shared" si="3"/>
        <v>2.3333333333333335</v>
      </c>
      <c r="F72" s="13">
        <f t="shared" si="4"/>
        <v>241.93781941666668</v>
      </c>
      <c r="G72" s="10">
        <f t="shared" si="5"/>
        <v>0.713103861111111</v>
      </c>
      <c r="H72" s="9">
        <f t="shared" si="6"/>
        <v>6.344929502</v>
      </c>
      <c r="I72" s="14">
        <f t="shared" si="7"/>
        <v>-1.73</v>
      </c>
    </row>
    <row r="73" spans="1:9" ht="13.5">
      <c r="A73" s="1" t="s">
        <v>345</v>
      </c>
      <c r="B73" s="3">
        <f t="shared" si="0"/>
        <v>39054</v>
      </c>
      <c r="C73" s="16">
        <f t="shared" si="1"/>
        <v>2</v>
      </c>
      <c r="D73" s="19">
        <f t="shared" si="2"/>
        <v>9</v>
      </c>
      <c r="E73" s="18">
        <f t="shared" si="3"/>
        <v>2.375</v>
      </c>
      <c r="F73" s="13">
        <f t="shared" si="4"/>
        <v>241.9470393611111</v>
      </c>
      <c r="G73" s="10">
        <f t="shared" si="5"/>
        <v>0.7130686111111111</v>
      </c>
      <c r="H73" s="9">
        <f t="shared" si="6"/>
        <v>6.344807226</v>
      </c>
      <c r="I73" s="14">
        <f t="shared" si="7"/>
        <v>-1.73</v>
      </c>
    </row>
    <row r="74" spans="1:9" ht="13.5">
      <c r="A74" s="1" t="s">
        <v>346</v>
      </c>
      <c r="B74" s="3">
        <f t="shared" si="0"/>
        <v>39054</v>
      </c>
      <c r="C74" s="16">
        <f t="shared" si="1"/>
        <v>2</v>
      </c>
      <c r="D74" s="19">
        <f t="shared" si="2"/>
        <v>10</v>
      </c>
      <c r="E74" s="18">
        <f t="shared" si="3"/>
        <v>2.4166666666666665</v>
      </c>
      <c r="F74" s="13">
        <f t="shared" si="4"/>
        <v>241.95625891666666</v>
      </c>
      <c r="G74" s="10">
        <f t="shared" si="5"/>
        <v>0.7130333888888889</v>
      </c>
      <c r="H74" s="9">
        <f t="shared" si="6"/>
        <v>6.344684578</v>
      </c>
      <c r="I74" s="14">
        <f t="shared" si="7"/>
        <v>-1.73</v>
      </c>
    </row>
    <row r="75" spans="1:9" ht="13.5">
      <c r="A75" s="1" t="s">
        <v>347</v>
      </c>
      <c r="B75" s="3">
        <f t="shared" si="0"/>
        <v>39054</v>
      </c>
      <c r="C75" s="16">
        <f t="shared" si="1"/>
        <v>2</v>
      </c>
      <c r="D75" s="19">
        <f t="shared" si="2"/>
        <v>11</v>
      </c>
      <c r="E75" s="18">
        <f t="shared" si="3"/>
        <v>2.4583333333333335</v>
      </c>
      <c r="F75" s="13">
        <f t="shared" si="4"/>
        <v>241.96547805555554</v>
      </c>
      <c r="G75" s="10">
        <f t="shared" si="5"/>
        <v>0.7129981944444443</v>
      </c>
      <c r="H75" s="9">
        <f t="shared" si="6"/>
        <v>6.344561557</v>
      </c>
      <c r="I75" s="14">
        <f t="shared" si="7"/>
        <v>-1.73</v>
      </c>
    </row>
    <row r="76" spans="1:9" ht="13.5">
      <c r="A76" s="1" t="s">
        <v>348</v>
      </c>
      <c r="B76" s="3">
        <f t="shared" si="0"/>
        <v>39054</v>
      </c>
      <c r="C76" s="16">
        <f t="shared" si="1"/>
        <v>2</v>
      </c>
      <c r="D76" s="19">
        <f t="shared" si="2"/>
        <v>12</v>
      </c>
      <c r="E76" s="18">
        <f t="shared" si="3"/>
        <v>2.5</v>
      </c>
      <c r="F76" s="13">
        <f t="shared" si="4"/>
        <v>241.97469683333333</v>
      </c>
      <c r="G76" s="10">
        <f t="shared" si="5"/>
        <v>0.7129630555555555</v>
      </c>
      <c r="H76" s="9">
        <f t="shared" si="6"/>
        <v>6.344438164</v>
      </c>
      <c r="I76" s="14">
        <f t="shared" si="7"/>
        <v>-1.73</v>
      </c>
    </row>
    <row r="77" spans="1:9" ht="13.5">
      <c r="A77" s="1" t="s">
        <v>349</v>
      </c>
      <c r="B77" s="3">
        <f t="shared" si="0"/>
        <v>39054</v>
      </c>
      <c r="C77" s="16">
        <f t="shared" si="1"/>
        <v>2</v>
      </c>
      <c r="D77" s="19">
        <f t="shared" si="2"/>
        <v>13</v>
      </c>
      <c r="E77" s="18">
        <f t="shared" si="3"/>
        <v>2.5416666666666665</v>
      </c>
      <c r="F77" s="13">
        <f t="shared" si="4"/>
        <v>241.98391519444442</v>
      </c>
      <c r="G77" s="10">
        <f t="shared" si="5"/>
        <v>0.7129279444444444</v>
      </c>
      <c r="H77" s="9">
        <f t="shared" si="6"/>
        <v>6.344314398</v>
      </c>
      <c r="I77" s="14">
        <f t="shared" si="7"/>
        <v>-1.73</v>
      </c>
    </row>
    <row r="78" spans="1:9" ht="13.5">
      <c r="A78" s="1" t="s">
        <v>350</v>
      </c>
      <c r="B78" s="3">
        <f t="shared" si="0"/>
        <v>39054</v>
      </c>
      <c r="C78" s="16">
        <f t="shared" si="1"/>
        <v>2</v>
      </c>
      <c r="D78" s="19">
        <f t="shared" si="2"/>
        <v>14</v>
      </c>
      <c r="E78" s="18">
        <f t="shared" si="3"/>
        <v>2.5833333333333335</v>
      </c>
      <c r="F78" s="13">
        <f t="shared" si="4"/>
        <v>241.99313313888888</v>
      </c>
      <c r="G78" s="10">
        <f t="shared" si="5"/>
        <v>0.712892861111111</v>
      </c>
      <c r="H78" s="9">
        <f t="shared" si="6"/>
        <v>6.344190259</v>
      </c>
      <c r="I78" s="14">
        <f t="shared" si="7"/>
        <v>-1.73</v>
      </c>
    </row>
    <row r="79" spans="1:9" ht="13.5">
      <c r="A79" s="1" t="s">
        <v>351</v>
      </c>
      <c r="B79" s="3">
        <f t="shared" si="0"/>
        <v>39054</v>
      </c>
      <c r="C79" s="16">
        <f t="shared" si="1"/>
        <v>2</v>
      </c>
      <c r="D79" s="19">
        <f t="shared" si="2"/>
        <v>15</v>
      </c>
      <c r="E79" s="18">
        <f t="shared" si="3"/>
        <v>2.625</v>
      </c>
      <c r="F79" s="13">
        <f t="shared" si="4"/>
        <v>242.00235072222222</v>
      </c>
      <c r="G79" s="10">
        <f t="shared" si="5"/>
        <v>0.7128578333333333</v>
      </c>
      <c r="H79" s="9">
        <f t="shared" si="6"/>
        <v>6.344065749</v>
      </c>
      <c r="I79" s="14">
        <f t="shared" si="7"/>
        <v>-1.73</v>
      </c>
    </row>
    <row r="80" spans="1:9" ht="13.5">
      <c r="A80" s="1" t="s">
        <v>352</v>
      </c>
      <c r="B80" s="3">
        <f t="shared" si="0"/>
        <v>39054</v>
      </c>
      <c r="C80" s="16">
        <f t="shared" si="1"/>
        <v>2</v>
      </c>
      <c r="D80" s="19">
        <f t="shared" si="2"/>
        <v>16</v>
      </c>
      <c r="E80" s="18">
        <f t="shared" si="3"/>
        <v>2.6666666666666665</v>
      </c>
      <c r="F80" s="13">
        <f t="shared" si="4"/>
        <v>242.0115678611111</v>
      </c>
      <c r="G80" s="10">
        <f t="shared" si="5"/>
        <v>0.7128228333333333</v>
      </c>
      <c r="H80" s="9">
        <f t="shared" si="6"/>
        <v>6.343940865</v>
      </c>
      <c r="I80" s="14">
        <f t="shared" si="7"/>
        <v>-1.73</v>
      </c>
    </row>
    <row r="81" spans="1:9" ht="13.5">
      <c r="A81" s="1" t="s">
        <v>353</v>
      </c>
      <c r="B81" s="3">
        <f aca="true" t="shared" si="8" ref="B81:B144">DATE(FIXED(MID(A81,9,4)),FIXED(MID(A81,4,3)),FIXED(MID(A81,1,3)))</f>
        <v>39054</v>
      </c>
      <c r="C81" s="16">
        <f aca="true" t="shared" si="9" ref="C81:C144">B81-$B$16</f>
        <v>2</v>
      </c>
      <c r="D81" s="19">
        <f aca="true" t="shared" si="10" ref="D81:D144">VALUE(MID(A81,14,2))</f>
        <v>17</v>
      </c>
      <c r="E81" s="18">
        <f aca="true" t="shared" si="11" ref="E81:E144">C81+D81/24</f>
        <v>2.7083333333333335</v>
      </c>
      <c r="F81" s="13">
        <f aca="true" t="shared" si="12" ref="F81:F144">VALUE(MID(A81,27,3))+VALUE(MID(A81,31,2))/60+VALUE(MID(A81,34,7))/3600</f>
        <v>242.0207846111111</v>
      </c>
      <c r="G81" s="10">
        <f aca="true" t="shared" si="13" ref="G81:G144">(VALUE(MID(A81,44,2))+VALUE(MID(A81,47,2))/60+VALUE(MID(A81,50,7))/3600)*(IF(MID(A81,43,1)="-",-1,1))</f>
        <v>0.712787861111111</v>
      </c>
      <c r="H81" s="9">
        <f aca="true" t="shared" si="14" ref="H81:H144">VALUE(MID(A81,59,14))</f>
        <v>6.34381561</v>
      </c>
      <c r="I81" s="14">
        <f aca="true" t="shared" si="15" ref="I81:I144">VALUE(MID(A81,74,6))</f>
        <v>-1.73</v>
      </c>
    </row>
    <row r="82" spans="1:9" ht="13.5">
      <c r="A82" s="1" t="s">
        <v>354</v>
      </c>
      <c r="B82" s="3">
        <f t="shared" si="8"/>
        <v>39054</v>
      </c>
      <c r="C82" s="16">
        <f t="shared" si="9"/>
        <v>2</v>
      </c>
      <c r="D82" s="19">
        <f t="shared" si="10"/>
        <v>18</v>
      </c>
      <c r="E82" s="18">
        <f t="shared" si="11"/>
        <v>2.75</v>
      </c>
      <c r="F82" s="13">
        <f t="shared" si="12"/>
        <v>242.03000097222224</v>
      </c>
      <c r="G82" s="10">
        <f t="shared" si="13"/>
        <v>0.7127529444444444</v>
      </c>
      <c r="H82" s="9">
        <f t="shared" si="14"/>
        <v>6.343689981</v>
      </c>
      <c r="I82" s="14">
        <f t="shared" si="15"/>
        <v>-1.73</v>
      </c>
    </row>
    <row r="83" spans="1:9" ht="13.5">
      <c r="A83" s="1" t="s">
        <v>355</v>
      </c>
      <c r="B83" s="3">
        <f t="shared" si="8"/>
        <v>39054</v>
      </c>
      <c r="C83" s="16">
        <f t="shared" si="9"/>
        <v>2</v>
      </c>
      <c r="D83" s="19">
        <f t="shared" si="10"/>
        <v>19</v>
      </c>
      <c r="E83" s="18">
        <f t="shared" si="11"/>
        <v>2.7916666666666665</v>
      </c>
      <c r="F83" s="13">
        <f t="shared" si="12"/>
        <v>242.03921691666667</v>
      </c>
      <c r="G83" s="10">
        <f t="shared" si="13"/>
        <v>0.7127180277777777</v>
      </c>
      <c r="H83" s="9">
        <f t="shared" si="14"/>
        <v>6.343563981</v>
      </c>
      <c r="I83" s="14">
        <f t="shared" si="15"/>
        <v>-1.73</v>
      </c>
    </row>
    <row r="84" spans="1:9" ht="13.5">
      <c r="A84" s="1" t="s">
        <v>356</v>
      </c>
      <c r="B84" s="3">
        <f t="shared" si="8"/>
        <v>39054</v>
      </c>
      <c r="C84" s="16">
        <f t="shared" si="9"/>
        <v>2</v>
      </c>
      <c r="D84" s="19">
        <f t="shared" si="10"/>
        <v>20</v>
      </c>
      <c r="E84" s="18">
        <f t="shared" si="11"/>
        <v>2.8333333333333335</v>
      </c>
      <c r="F84" s="13">
        <f t="shared" si="12"/>
        <v>242.04843244444444</v>
      </c>
      <c r="G84" s="10">
        <f t="shared" si="13"/>
        <v>0.7126831666666666</v>
      </c>
      <c r="H84" s="9">
        <f t="shared" si="14"/>
        <v>6.343437608</v>
      </c>
      <c r="I84" s="14">
        <f t="shared" si="15"/>
        <v>-1.73</v>
      </c>
    </row>
    <row r="85" spans="1:9" ht="13.5">
      <c r="A85" s="1" t="s">
        <v>357</v>
      </c>
      <c r="B85" s="3">
        <f t="shared" si="8"/>
        <v>39054</v>
      </c>
      <c r="C85" s="16">
        <f t="shared" si="9"/>
        <v>2</v>
      </c>
      <c r="D85" s="19">
        <f t="shared" si="10"/>
        <v>21</v>
      </c>
      <c r="E85" s="18">
        <f t="shared" si="11"/>
        <v>2.875</v>
      </c>
      <c r="F85" s="13">
        <f t="shared" si="12"/>
        <v>242.05764758333333</v>
      </c>
      <c r="G85" s="10">
        <f t="shared" si="13"/>
        <v>0.7126483611111111</v>
      </c>
      <c r="H85" s="9">
        <f t="shared" si="14"/>
        <v>6.343310863</v>
      </c>
      <c r="I85" s="14">
        <f t="shared" si="15"/>
        <v>-1.73</v>
      </c>
    </row>
    <row r="86" spans="1:9" ht="13.5">
      <c r="A86" s="1" t="s">
        <v>358</v>
      </c>
      <c r="B86" s="3">
        <f t="shared" si="8"/>
        <v>39054</v>
      </c>
      <c r="C86" s="16">
        <f t="shared" si="9"/>
        <v>2</v>
      </c>
      <c r="D86" s="19">
        <f t="shared" si="10"/>
        <v>22</v>
      </c>
      <c r="E86" s="18">
        <f t="shared" si="11"/>
        <v>2.9166666666666665</v>
      </c>
      <c r="F86" s="13">
        <f t="shared" si="12"/>
        <v>242.06686230555556</v>
      </c>
      <c r="G86" s="10">
        <f t="shared" si="13"/>
        <v>0.7126135555555555</v>
      </c>
      <c r="H86" s="9">
        <f t="shared" si="14"/>
        <v>6.343183745</v>
      </c>
      <c r="I86" s="14">
        <f t="shared" si="15"/>
        <v>-1.73</v>
      </c>
    </row>
    <row r="87" spans="1:9" ht="13.5">
      <c r="A87" s="1" t="s">
        <v>359</v>
      </c>
      <c r="B87" s="3">
        <f t="shared" si="8"/>
        <v>39054</v>
      </c>
      <c r="C87" s="16">
        <f t="shared" si="9"/>
        <v>2</v>
      </c>
      <c r="D87" s="19">
        <f t="shared" si="10"/>
        <v>23</v>
      </c>
      <c r="E87" s="18">
        <f t="shared" si="11"/>
        <v>2.9583333333333335</v>
      </c>
      <c r="F87" s="13">
        <f t="shared" si="12"/>
        <v>242.07607661111112</v>
      </c>
      <c r="G87" s="10">
        <f t="shared" si="13"/>
        <v>0.7125788055555555</v>
      </c>
      <c r="H87" s="9">
        <f t="shared" si="14"/>
        <v>6.343056256</v>
      </c>
      <c r="I87" s="14">
        <f t="shared" si="15"/>
        <v>-1.73</v>
      </c>
    </row>
    <row r="88" spans="1:9" ht="13.5">
      <c r="A88" s="1" t="s">
        <v>360</v>
      </c>
      <c r="B88" s="3">
        <f t="shared" si="8"/>
        <v>39055</v>
      </c>
      <c r="C88" s="16">
        <f t="shared" si="9"/>
        <v>3</v>
      </c>
      <c r="D88" s="19">
        <f t="shared" si="10"/>
        <v>0</v>
      </c>
      <c r="E88" s="18">
        <f t="shared" si="11"/>
        <v>3</v>
      </c>
      <c r="F88" s="13">
        <f t="shared" si="12"/>
        <v>242.0852905</v>
      </c>
      <c r="G88" s="10">
        <f t="shared" si="13"/>
        <v>0.712544111111111</v>
      </c>
      <c r="H88" s="9">
        <f t="shared" si="14"/>
        <v>6.342928394</v>
      </c>
      <c r="I88" s="14">
        <f t="shared" si="15"/>
        <v>-1.73</v>
      </c>
    </row>
    <row r="89" spans="1:9" ht="13.5">
      <c r="A89" s="1" t="s">
        <v>361</v>
      </c>
      <c r="B89" s="3">
        <f t="shared" si="8"/>
        <v>39055</v>
      </c>
      <c r="C89" s="16">
        <f t="shared" si="9"/>
        <v>3</v>
      </c>
      <c r="D89" s="19">
        <f t="shared" si="10"/>
        <v>1</v>
      </c>
      <c r="E89" s="18">
        <f t="shared" si="11"/>
        <v>3.0416666666666665</v>
      </c>
      <c r="F89" s="13">
        <f t="shared" si="12"/>
        <v>242.094504</v>
      </c>
      <c r="G89" s="10">
        <f t="shared" si="13"/>
        <v>0.7125094166666667</v>
      </c>
      <c r="H89" s="9">
        <f t="shared" si="14"/>
        <v>6.34280016</v>
      </c>
      <c r="I89" s="14">
        <f t="shared" si="15"/>
        <v>-1.73</v>
      </c>
    </row>
    <row r="90" spans="1:9" ht="13.5">
      <c r="A90" s="1" t="s">
        <v>362</v>
      </c>
      <c r="B90" s="3">
        <f t="shared" si="8"/>
        <v>39055</v>
      </c>
      <c r="C90" s="16">
        <f t="shared" si="9"/>
        <v>3</v>
      </c>
      <c r="D90" s="19">
        <f t="shared" si="10"/>
        <v>2</v>
      </c>
      <c r="E90" s="18">
        <f t="shared" si="11"/>
        <v>3.0833333333333335</v>
      </c>
      <c r="F90" s="13">
        <f t="shared" si="12"/>
        <v>242.10371705555556</v>
      </c>
      <c r="G90" s="10">
        <f t="shared" si="13"/>
        <v>0.7124747777777777</v>
      </c>
      <c r="H90" s="9">
        <f t="shared" si="14"/>
        <v>6.342671553</v>
      </c>
      <c r="I90" s="14">
        <f t="shared" si="15"/>
        <v>-1.73</v>
      </c>
    </row>
    <row r="91" spans="1:9" ht="13.5">
      <c r="A91" s="1" t="s">
        <v>363</v>
      </c>
      <c r="B91" s="3">
        <f t="shared" si="8"/>
        <v>39055</v>
      </c>
      <c r="C91" s="16">
        <f t="shared" si="9"/>
        <v>3</v>
      </c>
      <c r="D91" s="19">
        <f t="shared" si="10"/>
        <v>3</v>
      </c>
      <c r="E91" s="18">
        <f t="shared" si="11"/>
        <v>3.125</v>
      </c>
      <c r="F91" s="13">
        <f t="shared" si="12"/>
        <v>242.11292969444443</v>
      </c>
      <c r="G91" s="10">
        <f t="shared" si="13"/>
        <v>0.7124401666666667</v>
      </c>
      <c r="H91" s="9">
        <f t="shared" si="14"/>
        <v>6.342542575</v>
      </c>
      <c r="I91" s="14">
        <f t="shared" si="15"/>
        <v>-1.73</v>
      </c>
    </row>
    <row r="92" spans="1:9" ht="13.5">
      <c r="A92" s="1" t="s">
        <v>364</v>
      </c>
      <c r="B92" s="3">
        <f t="shared" si="8"/>
        <v>39055</v>
      </c>
      <c r="C92" s="16">
        <f t="shared" si="9"/>
        <v>3</v>
      </c>
      <c r="D92" s="19">
        <f t="shared" si="10"/>
        <v>4</v>
      </c>
      <c r="E92" s="18">
        <f t="shared" si="11"/>
        <v>3.1666666666666665</v>
      </c>
      <c r="F92" s="13">
        <f t="shared" si="12"/>
        <v>242.12214191666666</v>
      </c>
      <c r="G92" s="10">
        <f t="shared" si="13"/>
        <v>0.7124055833333333</v>
      </c>
      <c r="H92" s="9">
        <f t="shared" si="14"/>
        <v>6.342413224</v>
      </c>
      <c r="I92" s="14">
        <f t="shared" si="15"/>
        <v>-1.73</v>
      </c>
    </row>
    <row r="93" spans="1:9" ht="13.5">
      <c r="A93" s="1" t="s">
        <v>365</v>
      </c>
      <c r="B93" s="3">
        <f t="shared" si="8"/>
        <v>39055</v>
      </c>
      <c r="C93" s="16">
        <f t="shared" si="9"/>
        <v>3</v>
      </c>
      <c r="D93" s="19">
        <f t="shared" si="10"/>
        <v>5</v>
      </c>
      <c r="E93" s="18">
        <f t="shared" si="11"/>
        <v>3.2083333333333335</v>
      </c>
      <c r="F93" s="13">
        <f t="shared" si="12"/>
        <v>242.13135375000002</v>
      </c>
      <c r="G93" s="10">
        <f t="shared" si="13"/>
        <v>0.7123710555555555</v>
      </c>
      <c r="H93" s="9">
        <f t="shared" si="14"/>
        <v>6.342283502</v>
      </c>
      <c r="I93" s="14">
        <f t="shared" si="15"/>
        <v>-1.73</v>
      </c>
    </row>
    <row r="94" spans="1:9" ht="13.5">
      <c r="A94" s="1" t="s">
        <v>366</v>
      </c>
      <c r="B94" s="3">
        <f t="shared" si="8"/>
        <v>39055</v>
      </c>
      <c r="C94" s="16">
        <f t="shared" si="9"/>
        <v>3</v>
      </c>
      <c r="D94" s="19">
        <f t="shared" si="10"/>
        <v>6</v>
      </c>
      <c r="E94" s="18">
        <f t="shared" si="11"/>
        <v>3.25</v>
      </c>
      <c r="F94" s="13">
        <f t="shared" si="12"/>
        <v>242.1405651388889</v>
      </c>
      <c r="G94" s="10">
        <f t="shared" si="13"/>
        <v>0.7123365555555555</v>
      </c>
      <c r="H94" s="9">
        <f t="shared" si="14"/>
        <v>6.342153407</v>
      </c>
      <c r="I94" s="14">
        <f t="shared" si="15"/>
        <v>-1.73</v>
      </c>
    </row>
    <row r="95" spans="1:9" ht="13.5">
      <c r="A95" s="1" t="s">
        <v>367</v>
      </c>
      <c r="B95" s="3">
        <f t="shared" si="8"/>
        <v>39055</v>
      </c>
      <c r="C95" s="16">
        <f t="shared" si="9"/>
        <v>3</v>
      </c>
      <c r="D95" s="19">
        <f t="shared" si="10"/>
        <v>7</v>
      </c>
      <c r="E95" s="18">
        <f t="shared" si="11"/>
        <v>3.2916666666666665</v>
      </c>
      <c r="F95" s="13">
        <f t="shared" si="12"/>
        <v>242.14977608333334</v>
      </c>
      <c r="G95" s="10">
        <f t="shared" si="13"/>
        <v>0.7123020833333333</v>
      </c>
      <c r="H95" s="9">
        <f t="shared" si="14"/>
        <v>6.34202294</v>
      </c>
      <c r="I95" s="14">
        <f t="shared" si="15"/>
        <v>-1.73</v>
      </c>
    </row>
    <row r="96" spans="1:9" ht="13.5">
      <c r="A96" s="1" t="s">
        <v>368</v>
      </c>
      <c r="B96" s="3">
        <f t="shared" si="8"/>
        <v>39055</v>
      </c>
      <c r="C96" s="16">
        <f t="shared" si="9"/>
        <v>3</v>
      </c>
      <c r="D96" s="19">
        <f t="shared" si="10"/>
        <v>8</v>
      </c>
      <c r="E96" s="18">
        <f t="shared" si="11"/>
        <v>3.3333333333333335</v>
      </c>
      <c r="F96" s="13">
        <f t="shared" si="12"/>
        <v>242.1589866388889</v>
      </c>
      <c r="G96" s="10">
        <f t="shared" si="13"/>
        <v>0.7122676388888889</v>
      </c>
      <c r="H96" s="9">
        <f t="shared" si="14"/>
        <v>6.341892101</v>
      </c>
      <c r="I96" s="14">
        <f t="shared" si="15"/>
        <v>-1.73</v>
      </c>
    </row>
    <row r="97" spans="1:9" ht="13.5">
      <c r="A97" s="1" t="s">
        <v>369</v>
      </c>
      <c r="B97" s="3">
        <f t="shared" si="8"/>
        <v>39055</v>
      </c>
      <c r="C97" s="16">
        <f t="shared" si="9"/>
        <v>3</v>
      </c>
      <c r="D97" s="19">
        <f t="shared" si="10"/>
        <v>9</v>
      </c>
      <c r="E97" s="18">
        <f t="shared" si="11"/>
        <v>3.375</v>
      </c>
      <c r="F97" s="13">
        <f t="shared" si="12"/>
        <v>242.16819675</v>
      </c>
      <c r="G97" s="10">
        <f t="shared" si="13"/>
        <v>0.7122332499999999</v>
      </c>
      <c r="H97" s="9">
        <f t="shared" si="14"/>
        <v>6.34176089</v>
      </c>
      <c r="I97" s="14">
        <f t="shared" si="15"/>
        <v>-1.73</v>
      </c>
    </row>
    <row r="98" spans="1:9" ht="13.5">
      <c r="A98" s="1" t="s">
        <v>370</v>
      </c>
      <c r="B98" s="3">
        <f t="shared" si="8"/>
        <v>39055</v>
      </c>
      <c r="C98" s="16">
        <f t="shared" si="9"/>
        <v>3</v>
      </c>
      <c r="D98" s="19">
        <f t="shared" si="10"/>
        <v>10</v>
      </c>
      <c r="E98" s="18">
        <f t="shared" si="11"/>
        <v>3.4166666666666665</v>
      </c>
      <c r="F98" s="13">
        <f t="shared" si="12"/>
        <v>242.17740644444444</v>
      </c>
      <c r="G98" s="10">
        <f t="shared" si="13"/>
        <v>0.7121988888888888</v>
      </c>
      <c r="H98" s="9">
        <f t="shared" si="14"/>
        <v>6.341629307</v>
      </c>
      <c r="I98" s="14">
        <f t="shared" si="15"/>
        <v>-1.73</v>
      </c>
    </row>
    <row r="99" spans="1:9" ht="13.5">
      <c r="A99" s="1" t="s">
        <v>371</v>
      </c>
      <c r="B99" s="3">
        <f t="shared" si="8"/>
        <v>39055</v>
      </c>
      <c r="C99" s="16">
        <f t="shared" si="9"/>
        <v>3</v>
      </c>
      <c r="D99" s="19">
        <f t="shared" si="10"/>
        <v>11</v>
      </c>
      <c r="E99" s="18">
        <f t="shared" si="11"/>
        <v>3.4583333333333335</v>
      </c>
      <c r="F99" s="13">
        <f t="shared" si="12"/>
        <v>242.18661572222223</v>
      </c>
      <c r="G99" s="10">
        <f t="shared" si="13"/>
        <v>0.7121645833333333</v>
      </c>
      <c r="H99" s="9">
        <f t="shared" si="14"/>
        <v>6.341497352</v>
      </c>
      <c r="I99" s="14">
        <f t="shared" si="15"/>
        <v>-1.73</v>
      </c>
    </row>
    <row r="100" spans="1:9" ht="13.5">
      <c r="A100" s="1" t="s">
        <v>372</v>
      </c>
      <c r="B100" s="3">
        <f t="shared" si="8"/>
        <v>39055</v>
      </c>
      <c r="C100" s="16">
        <f t="shared" si="9"/>
        <v>3</v>
      </c>
      <c r="D100" s="19">
        <f t="shared" si="10"/>
        <v>12</v>
      </c>
      <c r="E100" s="18">
        <f t="shared" si="11"/>
        <v>3.5</v>
      </c>
      <c r="F100" s="13">
        <f t="shared" si="12"/>
        <v>242.19582455555556</v>
      </c>
      <c r="G100" s="10">
        <f t="shared" si="13"/>
        <v>0.7121302777777777</v>
      </c>
      <c r="H100" s="9">
        <f t="shared" si="14"/>
        <v>6.341365026</v>
      </c>
      <c r="I100" s="14">
        <f t="shared" si="15"/>
        <v>-1.73</v>
      </c>
    </row>
    <row r="101" spans="1:9" ht="13.5">
      <c r="A101" s="1" t="s">
        <v>373</v>
      </c>
      <c r="B101" s="3">
        <f t="shared" si="8"/>
        <v>39055</v>
      </c>
      <c r="C101" s="16">
        <f t="shared" si="9"/>
        <v>3</v>
      </c>
      <c r="D101" s="19">
        <f t="shared" si="10"/>
        <v>13</v>
      </c>
      <c r="E101" s="18">
        <f t="shared" si="11"/>
        <v>3.5416666666666665</v>
      </c>
      <c r="F101" s="13">
        <f t="shared" si="12"/>
        <v>242.20503294444444</v>
      </c>
      <c r="G101" s="10">
        <f t="shared" si="13"/>
        <v>0.7120960277777777</v>
      </c>
      <c r="H101" s="9">
        <f t="shared" si="14"/>
        <v>6.341232327</v>
      </c>
      <c r="I101" s="14">
        <f t="shared" si="15"/>
        <v>-1.73</v>
      </c>
    </row>
    <row r="102" spans="1:9" ht="13.5">
      <c r="A102" s="1" t="s">
        <v>374</v>
      </c>
      <c r="B102" s="3">
        <f t="shared" si="8"/>
        <v>39055</v>
      </c>
      <c r="C102" s="16">
        <f t="shared" si="9"/>
        <v>3</v>
      </c>
      <c r="D102" s="19">
        <f t="shared" si="10"/>
        <v>14</v>
      </c>
      <c r="E102" s="18">
        <f t="shared" si="11"/>
        <v>3.5833333333333335</v>
      </c>
      <c r="F102" s="13">
        <f t="shared" si="12"/>
        <v>242.21424091666665</v>
      </c>
      <c r="G102" s="10">
        <f t="shared" si="13"/>
        <v>0.7120618055555555</v>
      </c>
      <c r="H102" s="9">
        <f t="shared" si="14"/>
        <v>6.341099256</v>
      </c>
      <c r="I102" s="14">
        <f t="shared" si="15"/>
        <v>-1.73</v>
      </c>
    </row>
    <row r="103" spans="1:9" ht="13.5">
      <c r="A103" s="1" t="s">
        <v>375</v>
      </c>
      <c r="B103" s="3">
        <f t="shared" si="8"/>
        <v>39055</v>
      </c>
      <c r="C103" s="16">
        <f t="shared" si="9"/>
        <v>3</v>
      </c>
      <c r="D103" s="19">
        <f t="shared" si="10"/>
        <v>15</v>
      </c>
      <c r="E103" s="18">
        <f t="shared" si="11"/>
        <v>3.625</v>
      </c>
      <c r="F103" s="13">
        <f t="shared" si="12"/>
        <v>242.22344847222223</v>
      </c>
      <c r="G103" s="10">
        <f t="shared" si="13"/>
        <v>0.7120276388888889</v>
      </c>
      <c r="H103" s="9">
        <f t="shared" si="14"/>
        <v>6.340965814</v>
      </c>
      <c r="I103" s="14">
        <f t="shared" si="15"/>
        <v>-1.73</v>
      </c>
    </row>
    <row r="104" spans="1:9" ht="13.5">
      <c r="A104" s="1" t="s">
        <v>376</v>
      </c>
      <c r="B104" s="3">
        <f t="shared" si="8"/>
        <v>39055</v>
      </c>
      <c r="C104" s="16">
        <f t="shared" si="9"/>
        <v>3</v>
      </c>
      <c r="D104" s="19">
        <f t="shared" si="10"/>
        <v>16</v>
      </c>
      <c r="E104" s="18">
        <f t="shared" si="11"/>
        <v>3.6666666666666665</v>
      </c>
      <c r="F104" s="13">
        <f t="shared" si="12"/>
        <v>242.23265555555557</v>
      </c>
      <c r="G104" s="10">
        <f t="shared" si="13"/>
        <v>0.7119934722222222</v>
      </c>
      <c r="H104" s="9">
        <f t="shared" si="14"/>
        <v>6.340832</v>
      </c>
      <c r="I104" s="14">
        <f t="shared" si="15"/>
        <v>-1.73</v>
      </c>
    </row>
    <row r="105" spans="1:9" ht="13.5">
      <c r="A105" s="1" t="s">
        <v>377</v>
      </c>
      <c r="B105" s="3">
        <f t="shared" si="8"/>
        <v>39055</v>
      </c>
      <c r="C105" s="16">
        <f t="shared" si="9"/>
        <v>3</v>
      </c>
      <c r="D105" s="19">
        <f t="shared" si="10"/>
        <v>17</v>
      </c>
      <c r="E105" s="18">
        <f t="shared" si="11"/>
        <v>3.7083333333333335</v>
      </c>
      <c r="F105" s="13">
        <f t="shared" si="12"/>
        <v>242.2418622222222</v>
      </c>
      <c r="G105" s="10">
        <f t="shared" si="13"/>
        <v>0.711959361111111</v>
      </c>
      <c r="H105" s="9">
        <f t="shared" si="14"/>
        <v>6.340697813</v>
      </c>
      <c r="I105" s="14">
        <f t="shared" si="15"/>
        <v>-1.73</v>
      </c>
    </row>
    <row r="106" spans="1:9" ht="13.5">
      <c r="A106" s="1" t="s">
        <v>378</v>
      </c>
      <c r="B106" s="3">
        <f t="shared" si="8"/>
        <v>39055</v>
      </c>
      <c r="C106" s="16">
        <f t="shared" si="9"/>
        <v>3</v>
      </c>
      <c r="D106" s="19">
        <f t="shared" si="10"/>
        <v>18</v>
      </c>
      <c r="E106" s="18">
        <f t="shared" si="11"/>
        <v>3.75</v>
      </c>
      <c r="F106" s="13">
        <f t="shared" si="12"/>
        <v>242.25106847222222</v>
      </c>
      <c r="G106" s="10">
        <f t="shared" si="13"/>
        <v>0.7119253055555556</v>
      </c>
      <c r="H106" s="9">
        <f t="shared" si="14"/>
        <v>6.340563255</v>
      </c>
      <c r="I106" s="14">
        <f t="shared" si="15"/>
        <v>-1.73</v>
      </c>
    </row>
    <row r="107" spans="1:9" ht="13.5">
      <c r="A107" s="1" t="s">
        <v>379</v>
      </c>
      <c r="B107" s="3">
        <f t="shared" si="8"/>
        <v>39055</v>
      </c>
      <c r="C107" s="16">
        <f t="shared" si="9"/>
        <v>3</v>
      </c>
      <c r="D107" s="19">
        <f t="shared" si="10"/>
        <v>19</v>
      </c>
      <c r="E107" s="18">
        <f t="shared" si="11"/>
        <v>3.7916666666666665</v>
      </c>
      <c r="F107" s="13">
        <f t="shared" si="12"/>
        <v>242.26027425</v>
      </c>
      <c r="G107" s="10">
        <f t="shared" si="13"/>
        <v>0.71189125</v>
      </c>
      <c r="H107" s="9">
        <f t="shared" si="14"/>
        <v>6.340428326</v>
      </c>
      <c r="I107" s="14">
        <f t="shared" si="15"/>
        <v>-1.73</v>
      </c>
    </row>
    <row r="108" spans="1:9" ht="13.5">
      <c r="A108" s="1" t="s">
        <v>380</v>
      </c>
      <c r="B108" s="3">
        <f t="shared" si="8"/>
        <v>39055</v>
      </c>
      <c r="C108" s="16">
        <f t="shared" si="9"/>
        <v>3</v>
      </c>
      <c r="D108" s="19">
        <f t="shared" si="10"/>
        <v>20</v>
      </c>
      <c r="E108" s="18">
        <f t="shared" si="11"/>
        <v>3.8333333333333335</v>
      </c>
      <c r="F108" s="13">
        <f t="shared" si="12"/>
        <v>242.26947961111114</v>
      </c>
      <c r="G108" s="10">
        <f t="shared" si="13"/>
        <v>0.71185725</v>
      </c>
      <c r="H108" s="9">
        <f t="shared" si="14"/>
        <v>6.340293024</v>
      </c>
      <c r="I108" s="14">
        <f t="shared" si="15"/>
        <v>-1.73</v>
      </c>
    </row>
    <row r="109" spans="1:9" ht="13.5">
      <c r="A109" s="1" t="s">
        <v>381</v>
      </c>
      <c r="B109" s="3">
        <f t="shared" si="8"/>
        <v>39055</v>
      </c>
      <c r="C109" s="16">
        <f t="shared" si="9"/>
        <v>3</v>
      </c>
      <c r="D109" s="19">
        <f t="shared" si="10"/>
        <v>21</v>
      </c>
      <c r="E109" s="18">
        <f t="shared" si="11"/>
        <v>3.875</v>
      </c>
      <c r="F109" s="13">
        <f t="shared" si="12"/>
        <v>242.27868452777778</v>
      </c>
      <c r="G109" s="10">
        <f t="shared" si="13"/>
        <v>0.7118232777777778</v>
      </c>
      <c r="H109" s="9">
        <f t="shared" si="14"/>
        <v>6.340157351</v>
      </c>
      <c r="I109" s="14">
        <f t="shared" si="15"/>
        <v>-1.73</v>
      </c>
    </row>
    <row r="110" spans="1:9" ht="13.5">
      <c r="A110" s="1" t="s">
        <v>382</v>
      </c>
      <c r="B110" s="3">
        <f t="shared" si="8"/>
        <v>39055</v>
      </c>
      <c r="C110" s="16">
        <f t="shared" si="9"/>
        <v>3</v>
      </c>
      <c r="D110" s="19">
        <f t="shared" si="10"/>
        <v>22</v>
      </c>
      <c r="E110" s="18">
        <f t="shared" si="11"/>
        <v>3.9166666666666665</v>
      </c>
      <c r="F110" s="13">
        <f t="shared" si="12"/>
        <v>242.28788897222222</v>
      </c>
      <c r="G110" s="10">
        <f t="shared" si="13"/>
        <v>0.7117893333333333</v>
      </c>
      <c r="H110" s="9">
        <f t="shared" si="14"/>
        <v>6.340021306</v>
      </c>
      <c r="I110" s="14">
        <f t="shared" si="15"/>
        <v>-1.73</v>
      </c>
    </row>
    <row r="111" spans="1:9" ht="13.5">
      <c r="A111" s="1" t="s">
        <v>383</v>
      </c>
      <c r="B111" s="3">
        <f t="shared" si="8"/>
        <v>39055</v>
      </c>
      <c r="C111" s="16">
        <f t="shared" si="9"/>
        <v>3</v>
      </c>
      <c r="D111" s="19">
        <f t="shared" si="10"/>
        <v>23</v>
      </c>
      <c r="E111" s="18">
        <f t="shared" si="11"/>
        <v>3.9583333333333335</v>
      </c>
      <c r="F111" s="13">
        <f t="shared" si="12"/>
        <v>242.297093</v>
      </c>
      <c r="G111" s="10">
        <f t="shared" si="13"/>
        <v>0.7117554444444444</v>
      </c>
      <c r="H111" s="9">
        <f t="shared" si="14"/>
        <v>6.33988489</v>
      </c>
      <c r="I111" s="14">
        <f t="shared" si="15"/>
        <v>-1.73</v>
      </c>
    </row>
    <row r="112" spans="1:9" ht="13.5">
      <c r="A112" s="1" t="s">
        <v>384</v>
      </c>
      <c r="B112" s="3">
        <f t="shared" si="8"/>
        <v>39056</v>
      </c>
      <c r="C112" s="16">
        <f t="shared" si="9"/>
        <v>4</v>
      </c>
      <c r="D112" s="19">
        <f t="shared" si="10"/>
        <v>0</v>
      </c>
      <c r="E112" s="18">
        <f t="shared" si="11"/>
        <v>4</v>
      </c>
      <c r="F112" s="13">
        <f t="shared" si="12"/>
        <v>242.30629658333334</v>
      </c>
      <c r="G112" s="10">
        <f t="shared" si="13"/>
        <v>0.7117215833333332</v>
      </c>
      <c r="H112" s="9">
        <f t="shared" si="14"/>
        <v>6.339748101</v>
      </c>
      <c r="I112" s="14">
        <f t="shared" si="15"/>
        <v>-1.73</v>
      </c>
    </row>
    <row r="113" spans="1:9" ht="13.5">
      <c r="A113" s="1" t="s">
        <v>385</v>
      </c>
      <c r="B113" s="3">
        <f t="shared" si="8"/>
        <v>39056</v>
      </c>
      <c r="C113" s="16">
        <f t="shared" si="9"/>
        <v>4</v>
      </c>
      <c r="D113" s="19">
        <f t="shared" si="10"/>
        <v>1</v>
      </c>
      <c r="E113" s="18">
        <f t="shared" si="11"/>
        <v>4.041666666666667</v>
      </c>
      <c r="F113" s="13">
        <f t="shared" si="12"/>
        <v>242.31549972222223</v>
      </c>
      <c r="G113" s="10">
        <f t="shared" si="13"/>
        <v>0.71168775</v>
      </c>
      <c r="H113" s="9">
        <f t="shared" si="14"/>
        <v>6.339610942</v>
      </c>
      <c r="I113" s="14">
        <f t="shared" si="15"/>
        <v>-1.73</v>
      </c>
    </row>
    <row r="114" spans="1:9" ht="13.5">
      <c r="A114" s="1" t="s">
        <v>386</v>
      </c>
      <c r="B114" s="3">
        <f t="shared" si="8"/>
        <v>39056</v>
      </c>
      <c r="C114" s="16">
        <f t="shared" si="9"/>
        <v>4</v>
      </c>
      <c r="D114" s="19">
        <f t="shared" si="10"/>
        <v>2</v>
      </c>
      <c r="E114" s="18">
        <f t="shared" si="11"/>
        <v>4.083333333333333</v>
      </c>
      <c r="F114" s="13">
        <f t="shared" si="12"/>
        <v>242.32470238888888</v>
      </c>
      <c r="G114" s="10">
        <f t="shared" si="13"/>
        <v>0.7116539722222222</v>
      </c>
      <c r="H114" s="9">
        <f t="shared" si="14"/>
        <v>6.33947341</v>
      </c>
      <c r="I114" s="14">
        <f t="shared" si="15"/>
        <v>-1.73</v>
      </c>
    </row>
    <row r="115" spans="1:9" ht="13.5">
      <c r="A115" s="1" t="s">
        <v>387</v>
      </c>
      <c r="B115" s="3">
        <f t="shared" si="8"/>
        <v>39056</v>
      </c>
      <c r="C115" s="16">
        <f t="shared" si="9"/>
        <v>4</v>
      </c>
      <c r="D115" s="19">
        <f t="shared" si="10"/>
        <v>3</v>
      </c>
      <c r="E115" s="18">
        <f t="shared" si="11"/>
        <v>4.125</v>
      </c>
      <c r="F115" s="13">
        <f t="shared" si="12"/>
        <v>242.3339046388889</v>
      </c>
      <c r="G115" s="10">
        <f t="shared" si="13"/>
        <v>0.7116201944444444</v>
      </c>
      <c r="H115" s="9">
        <f t="shared" si="14"/>
        <v>6.339335507</v>
      </c>
      <c r="I115" s="14">
        <f t="shared" si="15"/>
        <v>-1.73</v>
      </c>
    </row>
    <row r="116" spans="1:9" ht="13.5">
      <c r="A116" s="1" t="s">
        <v>388</v>
      </c>
      <c r="B116" s="3">
        <f t="shared" si="8"/>
        <v>39056</v>
      </c>
      <c r="C116" s="16">
        <f t="shared" si="9"/>
        <v>4</v>
      </c>
      <c r="D116" s="19">
        <f t="shared" si="10"/>
        <v>4</v>
      </c>
      <c r="E116" s="18">
        <f t="shared" si="11"/>
        <v>4.166666666666667</v>
      </c>
      <c r="F116" s="13">
        <f t="shared" si="12"/>
        <v>242.34310641666667</v>
      </c>
      <c r="G116" s="10">
        <f t="shared" si="13"/>
        <v>0.7115864722222222</v>
      </c>
      <c r="H116" s="9">
        <f t="shared" si="14"/>
        <v>6.339197232</v>
      </c>
      <c r="I116" s="14">
        <f t="shared" si="15"/>
        <v>-1.73</v>
      </c>
    </row>
    <row r="117" spans="1:9" ht="13.5">
      <c r="A117" s="1" t="s">
        <v>389</v>
      </c>
      <c r="B117" s="3">
        <f t="shared" si="8"/>
        <v>39056</v>
      </c>
      <c r="C117" s="16">
        <f t="shared" si="9"/>
        <v>4</v>
      </c>
      <c r="D117" s="19">
        <f t="shared" si="10"/>
        <v>5</v>
      </c>
      <c r="E117" s="18">
        <f t="shared" si="11"/>
        <v>4.208333333333333</v>
      </c>
      <c r="F117" s="13">
        <f t="shared" si="12"/>
        <v>242.35230775</v>
      </c>
      <c r="G117" s="10">
        <f t="shared" si="13"/>
        <v>0.7115528055555556</v>
      </c>
      <c r="H117" s="9">
        <f t="shared" si="14"/>
        <v>6.339058586</v>
      </c>
      <c r="I117" s="14">
        <f t="shared" si="15"/>
        <v>-1.73</v>
      </c>
    </row>
    <row r="118" spans="1:9" ht="13.5">
      <c r="A118" s="1" t="s">
        <v>390</v>
      </c>
      <c r="B118" s="3">
        <f t="shared" si="8"/>
        <v>39056</v>
      </c>
      <c r="C118" s="16">
        <f t="shared" si="9"/>
        <v>4</v>
      </c>
      <c r="D118" s="19">
        <f t="shared" si="10"/>
        <v>6</v>
      </c>
      <c r="E118" s="18">
        <f t="shared" si="11"/>
        <v>4.25</v>
      </c>
      <c r="F118" s="13">
        <f t="shared" si="12"/>
        <v>242.3615086111111</v>
      </c>
      <c r="G118" s="10">
        <f t="shared" si="13"/>
        <v>0.7115191388888888</v>
      </c>
      <c r="H118" s="9">
        <f t="shared" si="14"/>
        <v>6.338919568</v>
      </c>
      <c r="I118" s="14">
        <f t="shared" si="15"/>
        <v>-1.73</v>
      </c>
    </row>
    <row r="119" spans="1:9" ht="13.5">
      <c r="A119" s="1" t="s">
        <v>391</v>
      </c>
      <c r="B119" s="3">
        <f t="shared" si="8"/>
        <v>39056</v>
      </c>
      <c r="C119" s="16">
        <f t="shared" si="9"/>
        <v>4</v>
      </c>
      <c r="D119" s="19">
        <f t="shared" si="10"/>
        <v>7</v>
      </c>
      <c r="E119" s="18">
        <f t="shared" si="11"/>
        <v>4.291666666666667</v>
      </c>
      <c r="F119" s="13">
        <f t="shared" si="12"/>
        <v>242.3707090277778</v>
      </c>
      <c r="G119" s="10">
        <f t="shared" si="13"/>
        <v>0.7114855277777777</v>
      </c>
      <c r="H119" s="9">
        <f t="shared" si="14"/>
        <v>6.338780179</v>
      </c>
      <c r="I119" s="14">
        <f t="shared" si="15"/>
        <v>-1.73</v>
      </c>
    </row>
    <row r="120" spans="1:9" ht="13.5">
      <c r="A120" s="1" t="s">
        <v>392</v>
      </c>
      <c r="B120" s="3">
        <f t="shared" si="8"/>
        <v>39056</v>
      </c>
      <c r="C120" s="16">
        <f t="shared" si="9"/>
        <v>4</v>
      </c>
      <c r="D120" s="19">
        <f t="shared" si="10"/>
        <v>8</v>
      </c>
      <c r="E120" s="18">
        <f t="shared" si="11"/>
        <v>4.333333333333333</v>
      </c>
      <c r="F120" s="13">
        <f t="shared" si="12"/>
        <v>242.379909</v>
      </c>
      <c r="G120" s="10">
        <f t="shared" si="13"/>
        <v>0.7114519444444444</v>
      </c>
      <c r="H120" s="9">
        <f t="shared" si="14"/>
        <v>6.338640418</v>
      </c>
      <c r="I120" s="14">
        <f t="shared" si="15"/>
        <v>-1.73</v>
      </c>
    </row>
    <row r="121" spans="1:9" ht="13.5">
      <c r="A121" s="1" t="s">
        <v>393</v>
      </c>
      <c r="B121" s="3">
        <f t="shared" si="8"/>
        <v>39056</v>
      </c>
      <c r="C121" s="16">
        <f t="shared" si="9"/>
        <v>4</v>
      </c>
      <c r="D121" s="19">
        <f t="shared" si="10"/>
        <v>9</v>
      </c>
      <c r="E121" s="18">
        <f t="shared" si="11"/>
        <v>4.375</v>
      </c>
      <c r="F121" s="13">
        <f t="shared" si="12"/>
        <v>242.3891085</v>
      </c>
      <c r="G121" s="10">
        <f t="shared" si="13"/>
        <v>0.7114184166666666</v>
      </c>
      <c r="H121" s="9">
        <f t="shared" si="14"/>
        <v>6.338500285</v>
      </c>
      <c r="I121" s="14">
        <f t="shared" si="15"/>
        <v>-1.73</v>
      </c>
    </row>
    <row r="122" spans="1:9" ht="13.5">
      <c r="A122" s="1" t="s">
        <v>394</v>
      </c>
      <c r="B122" s="3">
        <f t="shared" si="8"/>
        <v>39056</v>
      </c>
      <c r="C122" s="16">
        <f t="shared" si="9"/>
        <v>4</v>
      </c>
      <c r="D122" s="19">
        <f t="shared" si="10"/>
        <v>10</v>
      </c>
      <c r="E122" s="18">
        <f t="shared" si="11"/>
        <v>4.416666666666667</v>
      </c>
      <c r="F122" s="13">
        <f t="shared" si="12"/>
        <v>242.39830752777777</v>
      </c>
      <c r="G122" s="10">
        <f t="shared" si="13"/>
        <v>0.7113848888888888</v>
      </c>
      <c r="H122" s="9">
        <f t="shared" si="14"/>
        <v>6.338359782</v>
      </c>
      <c r="I122" s="14">
        <f t="shared" si="15"/>
        <v>-1.73</v>
      </c>
    </row>
    <row r="123" spans="1:9" ht="13.5">
      <c r="A123" s="1" t="s">
        <v>395</v>
      </c>
      <c r="B123" s="3">
        <f t="shared" si="8"/>
        <v>39056</v>
      </c>
      <c r="C123" s="16">
        <f t="shared" si="9"/>
        <v>4</v>
      </c>
      <c r="D123" s="19">
        <f t="shared" si="10"/>
        <v>11</v>
      </c>
      <c r="E123" s="18">
        <f t="shared" si="11"/>
        <v>4.458333333333333</v>
      </c>
      <c r="F123" s="13">
        <f t="shared" si="12"/>
        <v>242.4075061111111</v>
      </c>
      <c r="G123" s="10">
        <f t="shared" si="13"/>
        <v>0.7113514166666666</v>
      </c>
      <c r="H123" s="9">
        <f t="shared" si="14"/>
        <v>6.338218906</v>
      </c>
      <c r="I123" s="14">
        <f t="shared" si="15"/>
        <v>-1.73</v>
      </c>
    </row>
    <row r="124" spans="1:9" ht="13.5">
      <c r="A124" s="1" t="s">
        <v>396</v>
      </c>
      <c r="B124" s="3">
        <f t="shared" si="8"/>
        <v>39056</v>
      </c>
      <c r="C124" s="16">
        <f t="shared" si="9"/>
        <v>4</v>
      </c>
      <c r="D124" s="19">
        <f t="shared" si="10"/>
        <v>12</v>
      </c>
      <c r="E124" s="18">
        <f t="shared" si="11"/>
        <v>4.5</v>
      </c>
      <c r="F124" s="13">
        <f t="shared" si="12"/>
        <v>242.41670424999998</v>
      </c>
      <c r="G124" s="10">
        <f t="shared" si="13"/>
        <v>0.711318</v>
      </c>
      <c r="H124" s="9">
        <f t="shared" si="14"/>
        <v>6.33807766</v>
      </c>
      <c r="I124" s="14">
        <f t="shared" si="15"/>
        <v>-1.73</v>
      </c>
    </row>
    <row r="125" spans="1:9" ht="13.5">
      <c r="A125" s="1" t="s">
        <v>397</v>
      </c>
      <c r="B125" s="3">
        <f t="shared" si="8"/>
        <v>39056</v>
      </c>
      <c r="C125" s="16">
        <f t="shared" si="9"/>
        <v>4</v>
      </c>
      <c r="D125" s="19">
        <f t="shared" si="10"/>
        <v>13</v>
      </c>
      <c r="E125" s="18">
        <f t="shared" si="11"/>
        <v>4.541666666666667</v>
      </c>
      <c r="F125" s="13">
        <f t="shared" si="12"/>
        <v>242.4259018888889</v>
      </c>
      <c r="G125" s="10">
        <f t="shared" si="13"/>
        <v>0.7112845833333333</v>
      </c>
      <c r="H125" s="9">
        <f t="shared" si="14"/>
        <v>6.337936041</v>
      </c>
      <c r="I125" s="14">
        <f t="shared" si="15"/>
        <v>-1.73</v>
      </c>
    </row>
    <row r="126" spans="1:9" ht="13.5">
      <c r="A126" s="1" t="s">
        <v>398</v>
      </c>
      <c r="B126" s="3">
        <f t="shared" si="8"/>
        <v>39056</v>
      </c>
      <c r="C126" s="16">
        <f t="shared" si="9"/>
        <v>4</v>
      </c>
      <c r="D126" s="19">
        <f t="shared" si="10"/>
        <v>14</v>
      </c>
      <c r="E126" s="18">
        <f t="shared" si="11"/>
        <v>4.583333333333333</v>
      </c>
      <c r="F126" s="13">
        <f t="shared" si="12"/>
        <v>242.43509908333334</v>
      </c>
      <c r="G126" s="10">
        <f t="shared" si="13"/>
        <v>0.7112512222222221</v>
      </c>
      <c r="H126" s="9">
        <f t="shared" si="14"/>
        <v>6.337794052</v>
      </c>
      <c r="I126" s="14">
        <f t="shared" si="15"/>
        <v>-1.73</v>
      </c>
    </row>
    <row r="127" spans="1:9" ht="13.5">
      <c r="A127" s="1" t="s">
        <v>399</v>
      </c>
      <c r="B127" s="3">
        <f t="shared" si="8"/>
        <v>39056</v>
      </c>
      <c r="C127" s="16">
        <f t="shared" si="9"/>
        <v>4</v>
      </c>
      <c r="D127" s="19">
        <f t="shared" si="10"/>
        <v>15</v>
      </c>
      <c r="E127" s="18">
        <f t="shared" si="11"/>
        <v>4.625</v>
      </c>
      <c r="F127" s="13">
        <f t="shared" si="12"/>
        <v>242.44429580555556</v>
      </c>
      <c r="G127" s="10">
        <f t="shared" si="13"/>
        <v>0.7112178888888888</v>
      </c>
      <c r="H127" s="9">
        <f t="shared" si="14"/>
        <v>6.337651691</v>
      </c>
      <c r="I127" s="14">
        <f t="shared" si="15"/>
        <v>-1.73</v>
      </c>
    </row>
    <row r="128" spans="1:9" ht="13.5">
      <c r="A128" s="1" t="s">
        <v>400</v>
      </c>
      <c r="B128" s="3">
        <f t="shared" si="8"/>
        <v>39056</v>
      </c>
      <c r="C128" s="16">
        <f t="shared" si="9"/>
        <v>4</v>
      </c>
      <c r="D128" s="19">
        <f t="shared" si="10"/>
        <v>16</v>
      </c>
      <c r="E128" s="18">
        <f t="shared" si="11"/>
        <v>4.666666666666667</v>
      </c>
      <c r="F128" s="13">
        <f t="shared" si="12"/>
        <v>242.45349208333332</v>
      </c>
      <c r="G128" s="10">
        <f t="shared" si="13"/>
        <v>0.7111845833333333</v>
      </c>
      <c r="H128" s="9">
        <f t="shared" si="14"/>
        <v>6.337508959</v>
      </c>
      <c r="I128" s="14">
        <f t="shared" si="15"/>
        <v>-1.73</v>
      </c>
    </row>
    <row r="129" spans="1:9" ht="13.5">
      <c r="A129" s="1" t="s">
        <v>401</v>
      </c>
      <c r="B129" s="3">
        <f t="shared" si="8"/>
        <v>39056</v>
      </c>
      <c r="C129" s="16">
        <f t="shared" si="9"/>
        <v>4</v>
      </c>
      <c r="D129" s="19">
        <f t="shared" si="10"/>
        <v>17</v>
      </c>
      <c r="E129" s="18">
        <f t="shared" si="11"/>
        <v>4.708333333333333</v>
      </c>
      <c r="F129" s="13">
        <f t="shared" si="12"/>
        <v>242.4626878611111</v>
      </c>
      <c r="G129" s="10">
        <f t="shared" si="13"/>
        <v>0.7111513333333332</v>
      </c>
      <c r="H129" s="9">
        <f t="shared" si="14"/>
        <v>6.337365855</v>
      </c>
      <c r="I129" s="14">
        <f t="shared" si="15"/>
        <v>-1.73</v>
      </c>
    </row>
    <row r="130" spans="1:9" ht="13.5">
      <c r="A130" s="1" t="s">
        <v>402</v>
      </c>
      <c r="B130" s="3">
        <f t="shared" si="8"/>
        <v>39056</v>
      </c>
      <c r="C130" s="16">
        <f t="shared" si="9"/>
        <v>4</v>
      </c>
      <c r="D130" s="19">
        <f t="shared" si="10"/>
        <v>18</v>
      </c>
      <c r="E130" s="18">
        <f t="shared" si="11"/>
        <v>4.75</v>
      </c>
      <c r="F130" s="13">
        <f t="shared" si="12"/>
        <v>242.47188316666666</v>
      </c>
      <c r="G130" s="10">
        <f t="shared" si="13"/>
        <v>0.7111181111111111</v>
      </c>
      <c r="H130" s="9">
        <f t="shared" si="14"/>
        <v>6.33722238</v>
      </c>
      <c r="I130" s="14">
        <f t="shared" si="15"/>
        <v>-1.73</v>
      </c>
    </row>
    <row r="131" spans="1:9" ht="13.5">
      <c r="A131" s="1" t="s">
        <v>403</v>
      </c>
      <c r="B131" s="3">
        <f t="shared" si="8"/>
        <v>39056</v>
      </c>
      <c r="C131" s="16">
        <f t="shared" si="9"/>
        <v>4</v>
      </c>
      <c r="D131" s="19">
        <f t="shared" si="10"/>
        <v>19</v>
      </c>
      <c r="E131" s="18">
        <f t="shared" si="11"/>
        <v>4.791666666666667</v>
      </c>
      <c r="F131" s="13">
        <f t="shared" si="12"/>
        <v>242.48107802777778</v>
      </c>
      <c r="G131" s="10">
        <f t="shared" si="13"/>
        <v>0.7110849166666666</v>
      </c>
      <c r="H131" s="9">
        <f t="shared" si="14"/>
        <v>6.337078534</v>
      </c>
      <c r="I131" s="14">
        <f t="shared" si="15"/>
        <v>-1.73</v>
      </c>
    </row>
    <row r="132" spans="1:9" ht="13.5">
      <c r="A132" s="1" t="s">
        <v>404</v>
      </c>
      <c r="B132" s="3">
        <f t="shared" si="8"/>
        <v>39056</v>
      </c>
      <c r="C132" s="16">
        <f t="shared" si="9"/>
        <v>4</v>
      </c>
      <c r="D132" s="19">
        <f t="shared" si="10"/>
        <v>20</v>
      </c>
      <c r="E132" s="18">
        <f t="shared" si="11"/>
        <v>4.833333333333333</v>
      </c>
      <c r="F132" s="13">
        <f t="shared" si="12"/>
        <v>242.49027238888888</v>
      </c>
      <c r="G132" s="10">
        <f t="shared" si="13"/>
        <v>0.71105175</v>
      </c>
      <c r="H132" s="9">
        <f t="shared" si="14"/>
        <v>6.336934317</v>
      </c>
      <c r="I132" s="14">
        <f t="shared" si="15"/>
        <v>-1.73</v>
      </c>
    </row>
    <row r="133" spans="1:9" ht="13.5">
      <c r="A133" s="1" t="s">
        <v>405</v>
      </c>
      <c r="B133" s="3">
        <f t="shared" si="8"/>
        <v>39056</v>
      </c>
      <c r="C133" s="16">
        <f t="shared" si="9"/>
        <v>4</v>
      </c>
      <c r="D133" s="19">
        <f t="shared" si="10"/>
        <v>21</v>
      </c>
      <c r="E133" s="18">
        <f t="shared" si="11"/>
        <v>4.875</v>
      </c>
      <c r="F133" s="13">
        <f t="shared" si="12"/>
        <v>242.49946627777777</v>
      </c>
      <c r="G133" s="10">
        <f t="shared" si="13"/>
        <v>0.7110186388888888</v>
      </c>
      <c r="H133" s="9">
        <f t="shared" si="14"/>
        <v>6.336789728</v>
      </c>
      <c r="I133" s="14">
        <f t="shared" si="15"/>
        <v>-1.73</v>
      </c>
    </row>
    <row r="134" spans="1:9" ht="13.5">
      <c r="A134" s="1" t="s">
        <v>406</v>
      </c>
      <c r="B134" s="3">
        <f t="shared" si="8"/>
        <v>39056</v>
      </c>
      <c r="C134" s="16">
        <f t="shared" si="9"/>
        <v>4</v>
      </c>
      <c r="D134" s="19">
        <f t="shared" si="10"/>
        <v>22</v>
      </c>
      <c r="E134" s="18">
        <f t="shared" si="11"/>
        <v>4.916666666666667</v>
      </c>
      <c r="F134" s="13">
        <f t="shared" si="12"/>
        <v>242.50865969444445</v>
      </c>
      <c r="G134" s="10">
        <f t="shared" si="13"/>
        <v>0.7109855555555555</v>
      </c>
      <c r="H134" s="9">
        <f t="shared" si="14"/>
        <v>6.336644768</v>
      </c>
      <c r="I134" s="14">
        <f t="shared" si="15"/>
        <v>-1.73</v>
      </c>
    </row>
    <row r="135" spans="1:9" ht="13.5">
      <c r="A135" s="1" t="s">
        <v>407</v>
      </c>
      <c r="B135" s="3">
        <f t="shared" si="8"/>
        <v>39056</v>
      </c>
      <c r="C135" s="16">
        <f t="shared" si="9"/>
        <v>4</v>
      </c>
      <c r="D135" s="19">
        <f t="shared" si="10"/>
        <v>23</v>
      </c>
      <c r="E135" s="18">
        <f t="shared" si="11"/>
        <v>4.958333333333333</v>
      </c>
      <c r="F135" s="13">
        <f t="shared" si="12"/>
        <v>242.5178526388889</v>
      </c>
      <c r="G135" s="10">
        <f t="shared" si="13"/>
        <v>0.7109525</v>
      </c>
      <c r="H135" s="9">
        <f t="shared" si="14"/>
        <v>6.336499437</v>
      </c>
      <c r="I135" s="14">
        <f t="shared" si="15"/>
        <v>-1.73</v>
      </c>
    </row>
    <row r="136" spans="1:9" ht="13.5">
      <c r="A136" s="1" t="s">
        <v>408</v>
      </c>
      <c r="B136" s="3">
        <f t="shared" si="8"/>
        <v>39057</v>
      </c>
      <c r="C136" s="16">
        <f t="shared" si="9"/>
        <v>5</v>
      </c>
      <c r="D136" s="19">
        <f t="shared" si="10"/>
        <v>0</v>
      </c>
      <c r="E136" s="18">
        <f t="shared" si="11"/>
        <v>5</v>
      </c>
      <c r="F136" s="13">
        <f t="shared" si="12"/>
        <v>242.52704511111114</v>
      </c>
      <c r="G136" s="10">
        <f t="shared" si="13"/>
        <v>0.7109194722222222</v>
      </c>
      <c r="H136" s="9">
        <f t="shared" si="14"/>
        <v>6.336353734</v>
      </c>
      <c r="I136" s="14">
        <f t="shared" si="15"/>
        <v>-1.73</v>
      </c>
    </row>
    <row r="137" spans="1:9" ht="13.5">
      <c r="A137" s="1" t="s">
        <v>409</v>
      </c>
      <c r="B137" s="3">
        <f t="shared" si="8"/>
        <v>39057</v>
      </c>
      <c r="C137" s="16">
        <f t="shared" si="9"/>
        <v>5</v>
      </c>
      <c r="D137" s="19">
        <f t="shared" si="10"/>
        <v>1</v>
      </c>
      <c r="E137" s="18">
        <f t="shared" si="11"/>
        <v>5.041666666666667</v>
      </c>
      <c r="F137" s="13">
        <f t="shared" si="12"/>
        <v>242.53623708333333</v>
      </c>
      <c r="G137" s="10">
        <f t="shared" si="13"/>
        <v>0.7108865</v>
      </c>
      <c r="H137" s="9">
        <f t="shared" si="14"/>
        <v>6.33620766</v>
      </c>
      <c r="I137" s="14">
        <f t="shared" si="15"/>
        <v>-1.73</v>
      </c>
    </row>
    <row r="138" spans="1:9" ht="13.5">
      <c r="A138" s="1" t="s">
        <v>410</v>
      </c>
      <c r="B138" s="3">
        <f t="shared" si="8"/>
        <v>39057</v>
      </c>
      <c r="C138" s="16">
        <f t="shared" si="9"/>
        <v>5</v>
      </c>
      <c r="D138" s="19">
        <f t="shared" si="10"/>
        <v>2</v>
      </c>
      <c r="E138" s="18">
        <f t="shared" si="11"/>
        <v>5.083333333333333</v>
      </c>
      <c r="F138" s="13">
        <f t="shared" si="12"/>
        <v>242.54542858333332</v>
      </c>
      <c r="G138" s="10">
        <f t="shared" si="13"/>
        <v>0.7108535555555555</v>
      </c>
      <c r="H138" s="9">
        <f t="shared" si="14"/>
        <v>6.336061216</v>
      </c>
      <c r="I138" s="14">
        <f t="shared" si="15"/>
        <v>-1.73</v>
      </c>
    </row>
    <row r="139" spans="1:9" ht="13.5">
      <c r="A139" s="1" t="s">
        <v>411</v>
      </c>
      <c r="B139" s="3">
        <f t="shared" si="8"/>
        <v>39057</v>
      </c>
      <c r="C139" s="16">
        <f t="shared" si="9"/>
        <v>5</v>
      </c>
      <c r="D139" s="19">
        <f t="shared" si="10"/>
        <v>3</v>
      </c>
      <c r="E139" s="18">
        <f t="shared" si="11"/>
        <v>5.125</v>
      </c>
      <c r="F139" s="13">
        <f t="shared" si="12"/>
        <v>242.55461961111112</v>
      </c>
      <c r="G139" s="10">
        <f t="shared" si="13"/>
        <v>0.7108206388888888</v>
      </c>
      <c r="H139" s="9">
        <f t="shared" si="14"/>
        <v>6.3359144</v>
      </c>
      <c r="I139" s="14">
        <f t="shared" si="15"/>
        <v>-1.73</v>
      </c>
    </row>
    <row r="140" spans="1:9" ht="13.5">
      <c r="A140" s="1" t="s">
        <v>412</v>
      </c>
      <c r="B140" s="3">
        <f t="shared" si="8"/>
        <v>39057</v>
      </c>
      <c r="C140" s="16">
        <f t="shared" si="9"/>
        <v>5</v>
      </c>
      <c r="D140" s="19">
        <f t="shared" si="10"/>
        <v>4</v>
      </c>
      <c r="E140" s="18">
        <f t="shared" si="11"/>
        <v>5.166666666666667</v>
      </c>
      <c r="F140" s="13">
        <f t="shared" si="12"/>
        <v>242.5638101388889</v>
      </c>
      <c r="G140" s="10">
        <f t="shared" si="13"/>
        <v>0.7107877777777777</v>
      </c>
      <c r="H140" s="9">
        <f t="shared" si="14"/>
        <v>6.335767212</v>
      </c>
      <c r="I140" s="14">
        <f t="shared" si="15"/>
        <v>-1.73</v>
      </c>
    </row>
    <row r="141" spans="1:9" ht="13.5">
      <c r="A141" s="1" t="s">
        <v>413</v>
      </c>
      <c r="B141" s="3">
        <f t="shared" si="8"/>
        <v>39057</v>
      </c>
      <c r="C141" s="16">
        <f t="shared" si="9"/>
        <v>5</v>
      </c>
      <c r="D141" s="19">
        <f t="shared" si="10"/>
        <v>5</v>
      </c>
      <c r="E141" s="18">
        <f t="shared" si="11"/>
        <v>5.208333333333333</v>
      </c>
      <c r="F141" s="13">
        <f t="shared" si="12"/>
        <v>242.57300019444443</v>
      </c>
      <c r="G141" s="10">
        <f t="shared" si="13"/>
        <v>0.7107549444444444</v>
      </c>
      <c r="H141" s="9">
        <f t="shared" si="14"/>
        <v>6.335619654</v>
      </c>
      <c r="I141" s="14">
        <f t="shared" si="15"/>
        <v>-1.73</v>
      </c>
    </row>
    <row r="142" spans="1:9" ht="13.5">
      <c r="A142" s="1" t="s">
        <v>414</v>
      </c>
      <c r="B142" s="3">
        <f t="shared" si="8"/>
        <v>39057</v>
      </c>
      <c r="C142" s="16">
        <f t="shared" si="9"/>
        <v>5</v>
      </c>
      <c r="D142" s="19">
        <f t="shared" si="10"/>
        <v>6</v>
      </c>
      <c r="E142" s="18">
        <f t="shared" si="11"/>
        <v>5.25</v>
      </c>
      <c r="F142" s="13">
        <f t="shared" si="12"/>
        <v>242.58218975</v>
      </c>
      <c r="G142" s="10">
        <f t="shared" si="13"/>
        <v>0.7107221388888888</v>
      </c>
      <c r="H142" s="9">
        <f t="shared" si="14"/>
        <v>6.335471725</v>
      </c>
      <c r="I142" s="14">
        <f t="shared" si="15"/>
        <v>-1.73</v>
      </c>
    </row>
    <row r="143" spans="1:9" ht="13.5">
      <c r="A143" s="1" t="s">
        <v>415</v>
      </c>
      <c r="B143" s="3">
        <f t="shared" si="8"/>
        <v>39057</v>
      </c>
      <c r="C143" s="16">
        <f t="shared" si="9"/>
        <v>5</v>
      </c>
      <c r="D143" s="19">
        <f t="shared" si="10"/>
        <v>7</v>
      </c>
      <c r="E143" s="18">
        <f t="shared" si="11"/>
        <v>5.291666666666667</v>
      </c>
      <c r="F143" s="13">
        <f t="shared" si="12"/>
        <v>242.59137880555556</v>
      </c>
      <c r="G143" s="10">
        <f t="shared" si="13"/>
        <v>0.710689361111111</v>
      </c>
      <c r="H143" s="9">
        <f t="shared" si="14"/>
        <v>6.335323424</v>
      </c>
      <c r="I143" s="14">
        <f t="shared" si="15"/>
        <v>-1.73</v>
      </c>
    </row>
    <row r="144" spans="1:9" ht="13.5">
      <c r="A144" s="1" t="s">
        <v>416</v>
      </c>
      <c r="B144" s="3">
        <f t="shared" si="8"/>
        <v>39057</v>
      </c>
      <c r="C144" s="16">
        <f t="shared" si="9"/>
        <v>5</v>
      </c>
      <c r="D144" s="19">
        <f t="shared" si="10"/>
        <v>8</v>
      </c>
      <c r="E144" s="18">
        <f t="shared" si="11"/>
        <v>5.333333333333333</v>
      </c>
      <c r="F144" s="13">
        <f t="shared" si="12"/>
        <v>242.6005673888889</v>
      </c>
      <c r="G144" s="10">
        <f t="shared" si="13"/>
        <v>0.7106566388888889</v>
      </c>
      <c r="H144" s="9">
        <f t="shared" si="14"/>
        <v>6.335174753</v>
      </c>
      <c r="I144" s="14">
        <f t="shared" si="15"/>
        <v>-1.73</v>
      </c>
    </row>
    <row r="145" spans="1:9" ht="13.5">
      <c r="A145" s="1" t="s">
        <v>417</v>
      </c>
      <c r="B145" s="3">
        <f aca="true" t="shared" si="16" ref="B145:B208">DATE(FIXED(MID(A145,9,4)),FIXED(MID(A145,4,3)),FIXED(MID(A145,1,3)))</f>
        <v>39057</v>
      </c>
      <c r="C145" s="16">
        <f aca="true" t="shared" si="17" ref="C145:C208">B145-$B$16</f>
        <v>5</v>
      </c>
      <c r="D145" s="19">
        <f aca="true" t="shared" si="18" ref="D145:D208">VALUE(MID(A145,14,2))</f>
        <v>9</v>
      </c>
      <c r="E145" s="18">
        <f aca="true" t="shared" si="19" ref="E145:E208">C145+D145/24</f>
        <v>5.375</v>
      </c>
      <c r="F145" s="13">
        <f aca="true" t="shared" si="20" ref="F145:F208">VALUE(MID(A145,27,3))+VALUE(MID(A145,31,2))/60+VALUE(MID(A145,34,7))/3600</f>
        <v>242.60975547222222</v>
      </c>
      <c r="G145" s="10">
        <f aca="true" t="shared" si="21" ref="G145:G208">(VALUE(MID(A145,44,2))+VALUE(MID(A145,47,2))/60+VALUE(MID(A145,50,7))/3600)*(IF(MID(A145,43,1)="-",-1,1))</f>
        <v>0.7106239444444444</v>
      </c>
      <c r="H145" s="9">
        <f aca="true" t="shared" si="22" ref="H145:H208">VALUE(MID(A145,59,14))</f>
        <v>6.33502571</v>
      </c>
      <c r="I145" s="14">
        <f aca="true" t="shared" si="23" ref="I145:I208">VALUE(MID(A145,74,6))</f>
        <v>-1.73</v>
      </c>
    </row>
    <row r="146" spans="1:9" ht="13.5">
      <c r="A146" s="1" t="s">
        <v>418</v>
      </c>
      <c r="B146" s="3">
        <f t="shared" si="16"/>
        <v>39057</v>
      </c>
      <c r="C146" s="16">
        <f t="shared" si="17"/>
        <v>5</v>
      </c>
      <c r="D146" s="19">
        <f t="shared" si="18"/>
        <v>10</v>
      </c>
      <c r="E146" s="18">
        <f t="shared" si="19"/>
        <v>5.416666666666667</v>
      </c>
      <c r="F146" s="13">
        <f t="shared" si="20"/>
        <v>242.61894305555558</v>
      </c>
      <c r="G146" s="10">
        <f t="shared" si="21"/>
        <v>0.7105912777777778</v>
      </c>
      <c r="H146" s="9">
        <f t="shared" si="22"/>
        <v>6.334876296</v>
      </c>
      <c r="I146" s="14">
        <f t="shared" si="23"/>
        <v>-1.73</v>
      </c>
    </row>
    <row r="147" spans="1:9" ht="13.5">
      <c r="A147" s="1" t="s">
        <v>419</v>
      </c>
      <c r="B147" s="3">
        <f t="shared" si="16"/>
        <v>39057</v>
      </c>
      <c r="C147" s="16">
        <f t="shared" si="17"/>
        <v>5</v>
      </c>
      <c r="D147" s="19">
        <f t="shared" si="18"/>
        <v>11</v>
      </c>
      <c r="E147" s="18">
        <f t="shared" si="19"/>
        <v>5.458333333333333</v>
      </c>
      <c r="F147" s="13">
        <f t="shared" si="20"/>
        <v>242.6281301388889</v>
      </c>
      <c r="G147" s="10">
        <f t="shared" si="21"/>
        <v>0.7105586388888888</v>
      </c>
      <c r="H147" s="9">
        <f t="shared" si="22"/>
        <v>6.334726512</v>
      </c>
      <c r="I147" s="14">
        <f t="shared" si="23"/>
        <v>-1.73</v>
      </c>
    </row>
    <row r="148" spans="1:9" ht="13.5">
      <c r="A148" s="1" t="s">
        <v>420</v>
      </c>
      <c r="B148" s="3">
        <f t="shared" si="16"/>
        <v>39057</v>
      </c>
      <c r="C148" s="16">
        <f t="shared" si="17"/>
        <v>5</v>
      </c>
      <c r="D148" s="19">
        <f t="shared" si="18"/>
        <v>12</v>
      </c>
      <c r="E148" s="18">
        <f t="shared" si="19"/>
        <v>5.5</v>
      </c>
      <c r="F148" s="13">
        <f t="shared" si="20"/>
        <v>242.63731675</v>
      </c>
      <c r="G148" s="10">
        <f t="shared" si="21"/>
        <v>0.7105260555555555</v>
      </c>
      <c r="H148" s="9">
        <f t="shared" si="22"/>
        <v>6.334576356</v>
      </c>
      <c r="I148" s="14">
        <f t="shared" si="23"/>
        <v>-1.73</v>
      </c>
    </row>
    <row r="149" spans="1:9" ht="13.5">
      <c r="A149" s="1" t="s">
        <v>421</v>
      </c>
      <c r="B149" s="3">
        <f t="shared" si="16"/>
        <v>39057</v>
      </c>
      <c r="C149" s="16">
        <f t="shared" si="17"/>
        <v>5</v>
      </c>
      <c r="D149" s="19">
        <f t="shared" si="18"/>
        <v>13</v>
      </c>
      <c r="E149" s="18">
        <f t="shared" si="19"/>
        <v>5.541666666666667</v>
      </c>
      <c r="F149" s="13">
        <f t="shared" si="20"/>
        <v>242.64650286111112</v>
      </c>
      <c r="G149" s="10">
        <f t="shared" si="21"/>
        <v>0.7104935</v>
      </c>
      <c r="H149" s="9">
        <f t="shared" si="22"/>
        <v>6.334425829</v>
      </c>
      <c r="I149" s="14">
        <f t="shared" si="23"/>
        <v>-1.73</v>
      </c>
    </row>
    <row r="150" spans="1:9" ht="13.5">
      <c r="A150" s="1" t="s">
        <v>422</v>
      </c>
      <c r="B150" s="3">
        <f t="shared" si="16"/>
        <v>39057</v>
      </c>
      <c r="C150" s="16">
        <f t="shared" si="17"/>
        <v>5</v>
      </c>
      <c r="D150" s="19">
        <f t="shared" si="18"/>
        <v>14</v>
      </c>
      <c r="E150" s="18">
        <f t="shared" si="19"/>
        <v>5.583333333333333</v>
      </c>
      <c r="F150" s="13">
        <f t="shared" si="20"/>
        <v>242.65568844444445</v>
      </c>
      <c r="G150" s="10">
        <f t="shared" si="21"/>
        <v>0.7104609722222222</v>
      </c>
      <c r="H150" s="9">
        <f t="shared" si="22"/>
        <v>6.334274931</v>
      </c>
      <c r="I150" s="14">
        <f t="shared" si="23"/>
        <v>-1.73</v>
      </c>
    </row>
    <row r="151" spans="1:9" ht="13.5">
      <c r="A151" s="1" t="s">
        <v>423</v>
      </c>
      <c r="B151" s="3">
        <f t="shared" si="16"/>
        <v>39057</v>
      </c>
      <c r="C151" s="16">
        <f t="shared" si="17"/>
        <v>5</v>
      </c>
      <c r="D151" s="19">
        <f t="shared" si="18"/>
        <v>15</v>
      </c>
      <c r="E151" s="18">
        <f t="shared" si="19"/>
        <v>5.625</v>
      </c>
      <c r="F151" s="13">
        <f t="shared" si="20"/>
        <v>242.66487355555557</v>
      </c>
      <c r="G151" s="10">
        <f t="shared" si="21"/>
        <v>0.7104284999999999</v>
      </c>
      <c r="H151" s="9">
        <f t="shared" si="22"/>
        <v>6.334123663</v>
      </c>
      <c r="I151" s="14">
        <f t="shared" si="23"/>
        <v>-1.73</v>
      </c>
    </row>
    <row r="152" spans="1:9" ht="13.5">
      <c r="A152" s="1" t="s">
        <v>424</v>
      </c>
      <c r="B152" s="3">
        <f t="shared" si="16"/>
        <v>39057</v>
      </c>
      <c r="C152" s="16">
        <f t="shared" si="17"/>
        <v>5</v>
      </c>
      <c r="D152" s="19">
        <f t="shared" si="18"/>
        <v>16</v>
      </c>
      <c r="E152" s="18">
        <f t="shared" si="19"/>
        <v>5.666666666666667</v>
      </c>
      <c r="F152" s="13">
        <f t="shared" si="20"/>
        <v>242.67405813888888</v>
      </c>
      <c r="G152" s="10">
        <f t="shared" si="21"/>
        <v>0.7103960555555555</v>
      </c>
      <c r="H152" s="9">
        <f t="shared" si="22"/>
        <v>6.333972023</v>
      </c>
      <c r="I152" s="14">
        <f t="shared" si="23"/>
        <v>-1.73</v>
      </c>
    </row>
    <row r="153" spans="1:9" ht="13.5">
      <c r="A153" s="1" t="s">
        <v>425</v>
      </c>
      <c r="B153" s="3">
        <f t="shared" si="16"/>
        <v>39057</v>
      </c>
      <c r="C153" s="16">
        <f t="shared" si="17"/>
        <v>5</v>
      </c>
      <c r="D153" s="19">
        <f t="shared" si="18"/>
        <v>17</v>
      </c>
      <c r="E153" s="18">
        <f t="shared" si="19"/>
        <v>5.708333333333333</v>
      </c>
      <c r="F153" s="13">
        <f t="shared" si="20"/>
        <v>242.68324224999998</v>
      </c>
      <c r="G153" s="10">
        <f t="shared" si="21"/>
        <v>0.7103636388888889</v>
      </c>
      <c r="H153" s="9">
        <f t="shared" si="22"/>
        <v>6.333820012</v>
      </c>
      <c r="I153" s="14">
        <f t="shared" si="23"/>
        <v>-1.73</v>
      </c>
    </row>
    <row r="154" spans="1:9" ht="13.5">
      <c r="A154" s="1" t="s">
        <v>426</v>
      </c>
      <c r="B154" s="3">
        <f t="shared" si="16"/>
        <v>39057</v>
      </c>
      <c r="C154" s="16">
        <f t="shared" si="17"/>
        <v>5</v>
      </c>
      <c r="D154" s="19">
        <f t="shared" si="18"/>
        <v>18</v>
      </c>
      <c r="E154" s="18">
        <f t="shared" si="19"/>
        <v>5.75</v>
      </c>
      <c r="F154" s="13">
        <f t="shared" si="20"/>
        <v>242.69242583333335</v>
      </c>
      <c r="G154" s="10">
        <f t="shared" si="21"/>
        <v>0.71033125</v>
      </c>
      <c r="H154" s="9">
        <f t="shared" si="22"/>
        <v>6.333667631</v>
      </c>
      <c r="I154" s="14">
        <f t="shared" si="23"/>
        <v>-1.73</v>
      </c>
    </row>
    <row r="155" spans="1:9" ht="13.5">
      <c r="A155" s="1" t="s">
        <v>427</v>
      </c>
      <c r="B155" s="3">
        <f t="shared" si="16"/>
        <v>39057</v>
      </c>
      <c r="C155" s="16">
        <f t="shared" si="17"/>
        <v>5</v>
      </c>
      <c r="D155" s="19">
        <f t="shared" si="18"/>
        <v>19</v>
      </c>
      <c r="E155" s="18">
        <f t="shared" si="19"/>
        <v>5.791666666666667</v>
      </c>
      <c r="F155" s="13">
        <f t="shared" si="20"/>
        <v>242.70160891666666</v>
      </c>
      <c r="G155" s="10">
        <f t="shared" si="21"/>
        <v>0.7102989166666667</v>
      </c>
      <c r="H155" s="9">
        <f t="shared" si="22"/>
        <v>6.333514878</v>
      </c>
      <c r="I155" s="14">
        <f t="shared" si="23"/>
        <v>-1.73</v>
      </c>
    </row>
    <row r="156" spans="1:9" ht="13.5">
      <c r="A156" s="1" t="s">
        <v>428</v>
      </c>
      <c r="B156" s="3">
        <f t="shared" si="16"/>
        <v>39057</v>
      </c>
      <c r="C156" s="16">
        <f t="shared" si="17"/>
        <v>5</v>
      </c>
      <c r="D156" s="19">
        <f t="shared" si="18"/>
        <v>20</v>
      </c>
      <c r="E156" s="18">
        <f t="shared" si="19"/>
        <v>5.833333333333333</v>
      </c>
      <c r="F156" s="13">
        <f t="shared" si="20"/>
        <v>242.7107915</v>
      </c>
      <c r="G156" s="10">
        <f t="shared" si="21"/>
        <v>0.7102666111111111</v>
      </c>
      <c r="H156" s="9">
        <f t="shared" si="22"/>
        <v>6.333361755</v>
      </c>
      <c r="I156" s="14">
        <f t="shared" si="23"/>
        <v>-1.73</v>
      </c>
    </row>
    <row r="157" spans="1:9" ht="13.5">
      <c r="A157" s="1" t="s">
        <v>429</v>
      </c>
      <c r="B157" s="3">
        <f t="shared" si="16"/>
        <v>39057</v>
      </c>
      <c r="C157" s="16">
        <f t="shared" si="17"/>
        <v>5</v>
      </c>
      <c r="D157" s="19">
        <f t="shared" si="18"/>
        <v>21</v>
      </c>
      <c r="E157" s="18">
        <f t="shared" si="19"/>
        <v>5.875</v>
      </c>
      <c r="F157" s="13">
        <f t="shared" si="20"/>
        <v>242.71997355555555</v>
      </c>
      <c r="G157" s="10">
        <f t="shared" si="21"/>
        <v>0.7102343333333333</v>
      </c>
      <c r="H157" s="9">
        <f t="shared" si="22"/>
        <v>6.333208261</v>
      </c>
      <c r="I157" s="14">
        <f t="shared" si="23"/>
        <v>-1.73</v>
      </c>
    </row>
    <row r="158" spans="1:9" ht="13.5">
      <c r="A158" s="1" t="s">
        <v>430</v>
      </c>
      <c r="B158" s="3">
        <f t="shared" si="16"/>
        <v>39057</v>
      </c>
      <c r="C158" s="16">
        <f t="shared" si="17"/>
        <v>5</v>
      </c>
      <c r="D158" s="19">
        <f t="shared" si="18"/>
        <v>22</v>
      </c>
      <c r="E158" s="18">
        <f t="shared" si="19"/>
        <v>5.916666666666667</v>
      </c>
      <c r="F158" s="13">
        <f t="shared" si="20"/>
        <v>242.7291551111111</v>
      </c>
      <c r="G158" s="10">
        <f t="shared" si="21"/>
        <v>0.7102020833333333</v>
      </c>
      <c r="H158" s="9">
        <f t="shared" si="22"/>
        <v>6.333054396</v>
      </c>
      <c r="I158" s="14">
        <f t="shared" si="23"/>
        <v>-1.73</v>
      </c>
    </row>
    <row r="159" spans="1:9" ht="13.5">
      <c r="A159" s="1" t="s">
        <v>431</v>
      </c>
      <c r="B159" s="3">
        <f t="shared" si="16"/>
        <v>39057</v>
      </c>
      <c r="C159" s="16">
        <f t="shared" si="17"/>
        <v>5</v>
      </c>
      <c r="D159" s="19">
        <f t="shared" si="18"/>
        <v>23</v>
      </c>
      <c r="E159" s="18">
        <f t="shared" si="19"/>
        <v>5.958333333333333</v>
      </c>
      <c r="F159" s="13">
        <f t="shared" si="20"/>
        <v>242.73833613888888</v>
      </c>
      <c r="G159" s="10">
        <f t="shared" si="21"/>
        <v>0.7101698888888889</v>
      </c>
      <c r="H159" s="9">
        <f t="shared" si="22"/>
        <v>6.33290016</v>
      </c>
      <c r="I159" s="14">
        <f t="shared" si="23"/>
        <v>-1.73</v>
      </c>
    </row>
    <row r="160" spans="1:9" ht="13.5">
      <c r="A160" s="1" t="s">
        <v>432</v>
      </c>
      <c r="B160" s="3">
        <f t="shared" si="16"/>
        <v>39058</v>
      </c>
      <c r="C160" s="16">
        <f t="shared" si="17"/>
        <v>6</v>
      </c>
      <c r="D160" s="19">
        <f t="shared" si="18"/>
        <v>0</v>
      </c>
      <c r="E160" s="18">
        <f t="shared" si="19"/>
        <v>6</v>
      </c>
      <c r="F160" s="13">
        <f t="shared" si="20"/>
        <v>242.74751666666666</v>
      </c>
      <c r="G160" s="10">
        <f t="shared" si="21"/>
        <v>0.7101377222222222</v>
      </c>
      <c r="H160" s="9">
        <f t="shared" si="22"/>
        <v>6.332745553</v>
      </c>
      <c r="I160" s="14">
        <f t="shared" si="23"/>
        <v>-1.73</v>
      </c>
    </row>
    <row r="161" spans="1:9" ht="13.5">
      <c r="A161" s="1" t="s">
        <v>433</v>
      </c>
      <c r="B161" s="3">
        <f t="shared" si="16"/>
        <v>39058</v>
      </c>
      <c r="C161" s="16">
        <f t="shared" si="17"/>
        <v>6</v>
      </c>
      <c r="D161" s="19">
        <f t="shared" si="18"/>
        <v>1</v>
      </c>
      <c r="E161" s="18">
        <f t="shared" si="19"/>
        <v>6.041666666666667</v>
      </c>
      <c r="F161" s="13">
        <f t="shared" si="20"/>
        <v>242.75669666666667</v>
      </c>
      <c r="G161" s="10">
        <f t="shared" si="21"/>
        <v>0.7101055833333333</v>
      </c>
      <c r="H161" s="9">
        <f t="shared" si="22"/>
        <v>6.332590575</v>
      </c>
      <c r="I161" s="14">
        <f t="shared" si="23"/>
        <v>-1.73</v>
      </c>
    </row>
    <row r="162" spans="1:9" ht="13.5">
      <c r="A162" s="1" t="s">
        <v>434</v>
      </c>
      <c r="B162" s="3">
        <f t="shared" si="16"/>
        <v>39058</v>
      </c>
      <c r="C162" s="16">
        <f t="shared" si="17"/>
        <v>6</v>
      </c>
      <c r="D162" s="19">
        <f t="shared" si="18"/>
        <v>2</v>
      </c>
      <c r="E162" s="18">
        <f t="shared" si="19"/>
        <v>6.083333333333333</v>
      </c>
      <c r="F162" s="13">
        <f t="shared" si="20"/>
        <v>242.76587616666666</v>
      </c>
      <c r="G162" s="10">
        <f t="shared" si="21"/>
        <v>0.7100734999999999</v>
      </c>
      <c r="H162" s="9">
        <f t="shared" si="22"/>
        <v>6.332435227</v>
      </c>
      <c r="I162" s="14">
        <f t="shared" si="23"/>
        <v>-1.73</v>
      </c>
    </row>
    <row r="163" spans="1:9" ht="13.5">
      <c r="A163" s="1" t="s">
        <v>435</v>
      </c>
      <c r="B163" s="3">
        <f t="shared" si="16"/>
        <v>39058</v>
      </c>
      <c r="C163" s="16">
        <f t="shared" si="17"/>
        <v>6</v>
      </c>
      <c r="D163" s="19">
        <f t="shared" si="18"/>
        <v>3</v>
      </c>
      <c r="E163" s="18">
        <f t="shared" si="19"/>
        <v>6.125</v>
      </c>
      <c r="F163" s="13">
        <f t="shared" si="20"/>
        <v>242.7750551388889</v>
      </c>
      <c r="G163" s="10">
        <f t="shared" si="21"/>
        <v>0.7100414444444444</v>
      </c>
      <c r="H163" s="9">
        <f t="shared" si="22"/>
        <v>6.332279508</v>
      </c>
      <c r="I163" s="14">
        <f t="shared" si="23"/>
        <v>-1.73</v>
      </c>
    </row>
    <row r="164" spans="1:9" ht="13.5">
      <c r="A164" s="1" t="s">
        <v>436</v>
      </c>
      <c r="B164" s="3">
        <f t="shared" si="16"/>
        <v>39058</v>
      </c>
      <c r="C164" s="16">
        <f t="shared" si="17"/>
        <v>6</v>
      </c>
      <c r="D164" s="19">
        <f t="shared" si="18"/>
        <v>4</v>
      </c>
      <c r="E164" s="18">
        <f t="shared" si="19"/>
        <v>6.166666666666667</v>
      </c>
      <c r="F164" s="13">
        <f t="shared" si="20"/>
        <v>242.78423361111112</v>
      </c>
      <c r="G164" s="10">
        <f t="shared" si="21"/>
        <v>0.7100094166666666</v>
      </c>
      <c r="H164" s="9">
        <f t="shared" si="22"/>
        <v>6.332123418</v>
      </c>
      <c r="I164" s="14">
        <f t="shared" si="23"/>
        <v>-1.73</v>
      </c>
    </row>
    <row r="165" spans="1:9" ht="13.5">
      <c r="A165" s="1" t="s">
        <v>437</v>
      </c>
      <c r="B165" s="3">
        <f t="shared" si="16"/>
        <v>39058</v>
      </c>
      <c r="C165" s="16">
        <f t="shared" si="17"/>
        <v>6</v>
      </c>
      <c r="D165" s="19">
        <f t="shared" si="18"/>
        <v>5</v>
      </c>
      <c r="E165" s="18">
        <f t="shared" si="19"/>
        <v>6.208333333333333</v>
      </c>
      <c r="F165" s="13">
        <f t="shared" si="20"/>
        <v>242.79341152777778</v>
      </c>
      <c r="G165" s="10">
        <f t="shared" si="21"/>
        <v>0.7099774166666666</v>
      </c>
      <c r="H165" s="9">
        <f t="shared" si="22"/>
        <v>6.331966957</v>
      </c>
      <c r="I165" s="14">
        <f t="shared" si="23"/>
        <v>-1.73</v>
      </c>
    </row>
    <row r="166" spans="1:9" ht="13.5">
      <c r="A166" s="1" t="s">
        <v>438</v>
      </c>
      <c r="B166" s="3">
        <f t="shared" si="16"/>
        <v>39058</v>
      </c>
      <c r="C166" s="16">
        <f t="shared" si="17"/>
        <v>6</v>
      </c>
      <c r="D166" s="19">
        <f t="shared" si="18"/>
        <v>6</v>
      </c>
      <c r="E166" s="18">
        <f t="shared" si="19"/>
        <v>6.25</v>
      </c>
      <c r="F166" s="13">
        <f t="shared" si="20"/>
        <v>242.80258894444447</v>
      </c>
      <c r="G166" s="10">
        <f t="shared" si="21"/>
        <v>0.7099454722222222</v>
      </c>
      <c r="H166" s="9">
        <f t="shared" si="22"/>
        <v>6.331810126</v>
      </c>
      <c r="I166" s="14">
        <f t="shared" si="23"/>
        <v>-1.73</v>
      </c>
    </row>
    <row r="167" spans="1:9" ht="13.5">
      <c r="A167" s="1" t="s">
        <v>439</v>
      </c>
      <c r="B167" s="3">
        <f t="shared" si="16"/>
        <v>39058</v>
      </c>
      <c r="C167" s="16">
        <f t="shared" si="17"/>
        <v>6</v>
      </c>
      <c r="D167" s="19">
        <f t="shared" si="18"/>
        <v>7</v>
      </c>
      <c r="E167" s="18">
        <f t="shared" si="19"/>
        <v>6.291666666666667</v>
      </c>
      <c r="F167" s="13">
        <f t="shared" si="20"/>
        <v>242.81176583333334</v>
      </c>
      <c r="G167" s="10">
        <f t="shared" si="21"/>
        <v>0.7099135555555555</v>
      </c>
      <c r="H167" s="9">
        <f t="shared" si="22"/>
        <v>6.331652924</v>
      </c>
      <c r="I167" s="14">
        <f t="shared" si="23"/>
        <v>-1.73</v>
      </c>
    </row>
    <row r="168" spans="1:9" ht="13.5">
      <c r="A168" s="1" t="s">
        <v>440</v>
      </c>
      <c r="B168" s="3">
        <f t="shared" si="16"/>
        <v>39058</v>
      </c>
      <c r="C168" s="16">
        <f t="shared" si="17"/>
        <v>6</v>
      </c>
      <c r="D168" s="19">
        <f t="shared" si="18"/>
        <v>8</v>
      </c>
      <c r="E168" s="18">
        <f t="shared" si="19"/>
        <v>6.333333333333333</v>
      </c>
      <c r="F168" s="13">
        <f t="shared" si="20"/>
        <v>242.82094219444443</v>
      </c>
      <c r="G168" s="10">
        <f t="shared" si="21"/>
        <v>0.7098816666666666</v>
      </c>
      <c r="H168" s="9">
        <f t="shared" si="22"/>
        <v>6.331495351</v>
      </c>
      <c r="I168" s="14">
        <f t="shared" si="23"/>
        <v>-1.73</v>
      </c>
    </row>
    <row r="169" spans="1:9" ht="13.5">
      <c r="A169" s="1" t="s">
        <v>441</v>
      </c>
      <c r="B169" s="3">
        <f t="shared" si="16"/>
        <v>39058</v>
      </c>
      <c r="C169" s="16">
        <f t="shared" si="17"/>
        <v>6</v>
      </c>
      <c r="D169" s="19">
        <f t="shared" si="18"/>
        <v>9</v>
      </c>
      <c r="E169" s="18">
        <f t="shared" si="19"/>
        <v>6.375</v>
      </c>
      <c r="F169" s="13">
        <f t="shared" si="20"/>
        <v>242.8301180277778</v>
      </c>
      <c r="G169" s="10">
        <f t="shared" si="21"/>
        <v>0.7098498055555555</v>
      </c>
      <c r="H169" s="9">
        <f t="shared" si="22"/>
        <v>6.331337407</v>
      </c>
      <c r="I169" s="14">
        <f t="shared" si="23"/>
        <v>-1.73</v>
      </c>
    </row>
    <row r="170" spans="1:9" ht="13.5">
      <c r="A170" s="1" t="s">
        <v>442</v>
      </c>
      <c r="B170" s="3">
        <f t="shared" si="16"/>
        <v>39058</v>
      </c>
      <c r="C170" s="16">
        <f t="shared" si="17"/>
        <v>6</v>
      </c>
      <c r="D170" s="19">
        <f t="shared" si="18"/>
        <v>10</v>
      </c>
      <c r="E170" s="18">
        <f t="shared" si="19"/>
        <v>6.416666666666667</v>
      </c>
      <c r="F170" s="13">
        <f t="shared" si="20"/>
        <v>242.83929333333333</v>
      </c>
      <c r="G170" s="10">
        <f t="shared" si="21"/>
        <v>0.709818</v>
      </c>
      <c r="H170" s="9">
        <f t="shared" si="22"/>
        <v>6.331179093</v>
      </c>
      <c r="I170" s="14">
        <f t="shared" si="23"/>
        <v>-1.73</v>
      </c>
    </row>
    <row r="171" spans="1:9" ht="13.5">
      <c r="A171" s="1" t="s">
        <v>443</v>
      </c>
      <c r="B171" s="3">
        <f t="shared" si="16"/>
        <v>39058</v>
      </c>
      <c r="C171" s="16">
        <f t="shared" si="17"/>
        <v>6</v>
      </c>
      <c r="D171" s="19">
        <f t="shared" si="18"/>
        <v>11</v>
      </c>
      <c r="E171" s="18">
        <f t="shared" si="19"/>
        <v>6.458333333333333</v>
      </c>
      <c r="F171" s="13">
        <f t="shared" si="20"/>
        <v>242.84846811111112</v>
      </c>
      <c r="G171" s="10">
        <f t="shared" si="21"/>
        <v>0.7097862222222222</v>
      </c>
      <c r="H171" s="9">
        <f t="shared" si="22"/>
        <v>6.331020408</v>
      </c>
      <c r="I171" s="14">
        <f t="shared" si="23"/>
        <v>-1.73</v>
      </c>
    </row>
    <row r="172" spans="1:9" ht="13.5">
      <c r="A172" s="1" t="s">
        <v>444</v>
      </c>
      <c r="B172" s="3">
        <f t="shared" si="16"/>
        <v>39058</v>
      </c>
      <c r="C172" s="16">
        <f t="shared" si="17"/>
        <v>6</v>
      </c>
      <c r="D172" s="19">
        <f t="shared" si="18"/>
        <v>12</v>
      </c>
      <c r="E172" s="18">
        <f t="shared" si="19"/>
        <v>6.5</v>
      </c>
      <c r="F172" s="13">
        <f t="shared" si="20"/>
        <v>242.85764233333333</v>
      </c>
      <c r="G172" s="10">
        <f t="shared" si="21"/>
        <v>0.7097545</v>
      </c>
      <c r="H172" s="9">
        <f t="shared" si="22"/>
        <v>6.330861353</v>
      </c>
      <c r="I172" s="14">
        <f t="shared" si="23"/>
        <v>-1.73</v>
      </c>
    </row>
    <row r="173" spans="1:9" ht="13.5">
      <c r="A173" s="1" t="s">
        <v>445</v>
      </c>
      <c r="B173" s="3">
        <f t="shared" si="16"/>
        <v>39058</v>
      </c>
      <c r="C173" s="16">
        <f t="shared" si="17"/>
        <v>6</v>
      </c>
      <c r="D173" s="19">
        <f t="shared" si="18"/>
        <v>13</v>
      </c>
      <c r="E173" s="18">
        <f t="shared" si="19"/>
        <v>6.541666666666667</v>
      </c>
      <c r="F173" s="13">
        <f t="shared" si="20"/>
        <v>242.86681605555557</v>
      </c>
      <c r="G173" s="10">
        <f t="shared" si="21"/>
        <v>0.7097227777777777</v>
      </c>
      <c r="H173" s="9">
        <f t="shared" si="22"/>
        <v>6.330701926</v>
      </c>
      <c r="I173" s="14">
        <f t="shared" si="23"/>
        <v>-1.73</v>
      </c>
    </row>
    <row r="174" spans="1:9" ht="13.5">
      <c r="A174" s="1" t="s">
        <v>446</v>
      </c>
      <c r="B174" s="3">
        <f t="shared" si="16"/>
        <v>39058</v>
      </c>
      <c r="C174" s="16">
        <f t="shared" si="17"/>
        <v>6</v>
      </c>
      <c r="D174" s="19">
        <f t="shared" si="18"/>
        <v>14</v>
      </c>
      <c r="E174" s="18">
        <f t="shared" si="19"/>
        <v>6.583333333333333</v>
      </c>
      <c r="F174" s="13">
        <f t="shared" si="20"/>
        <v>242.87598922222222</v>
      </c>
      <c r="G174" s="10">
        <f t="shared" si="21"/>
        <v>0.709691111111111</v>
      </c>
      <c r="H174" s="9">
        <f t="shared" si="22"/>
        <v>6.33054213</v>
      </c>
      <c r="I174" s="14">
        <f t="shared" si="23"/>
        <v>-1.73</v>
      </c>
    </row>
    <row r="175" spans="1:9" ht="13.5">
      <c r="A175" s="1" t="s">
        <v>447</v>
      </c>
      <c r="B175" s="3">
        <f t="shared" si="16"/>
        <v>39058</v>
      </c>
      <c r="C175" s="16">
        <f t="shared" si="17"/>
        <v>6</v>
      </c>
      <c r="D175" s="19">
        <f t="shared" si="18"/>
        <v>15</v>
      </c>
      <c r="E175" s="18">
        <f t="shared" si="19"/>
        <v>6.625</v>
      </c>
      <c r="F175" s="13">
        <f t="shared" si="20"/>
        <v>242.8851618611111</v>
      </c>
      <c r="G175" s="10">
        <f t="shared" si="21"/>
        <v>0.7096594722222221</v>
      </c>
      <c r="H175" s="9">
        <f t="shared" si="22"/>
        <v>6.330381962</v>
      </c>
      <c r="I175" s="14">
        <f t="shared" si="23"/>
        <v>-1.73</v>
      </c>
    </row>
    <row r="176" spans="1:9" ht="13.5">
      <c r="A176" s="1" t="s">
        <v>448</v>
      </c>
      <c r="B176" s="3">
        <f t="shared" si="16"/>
        <v>39058</v>
      </c>
      <c r="C176" s="16">
        <f t="shared" si="17"/>
        <v>6</v>
      </c>
      <c r="D176" s="19">
        <f t="shared" si="18"/>
        <v>16</v>
      </c>
      <c r="E176" s="18">
        <f t="shared" si="19"/>
        <v>6.666666666666667</v>
      </c>
      <c r="F176" s="13">
        <f t="shared" si="20"/>
        <v>242.89433394444444</v>
      </c>
      <c r="G176" s="10">
        <f t="shared" si="21"/>
        <v>0.7096278611111111</v>
      </c>
      <c r="H176" s="9">
        <f t="shared" si="22"/>
        <v>6.330221424</v>
      </c>
      <c r="I176" s="14">
        <f t="shared" si="23"/>
        <v>-1.73</v>
      </c>
    </row>
    <row r="177" spans="1:9" ht="13.5">
      <c r="A177" s="1" t="s">
        <v>449</v>
      </c>
      <c r="B177" s="3">
        <f t="shared" si="16"/>
        <v>39058</v>
      </c>
      <c r="C177" s="16">
        <f t="shared" si="17"/>
        <v>6</v>
      </c>
      <c r="D177" s="19">
        <f t="shared" si="18"/>
        <v>17</v>
      </c>
      <c r="E177" s="18">
        <f t="shared" si="19"/>
        <v>6.708333333333333</v>
      </c>
      <c r="F177" s="13">
        <f t="shared" si="20"/>
        <v>242.9035055</v>
      </c>
      <c r="G177" s="10">
        <f t="shared" si="21"/>
        <v>0.7095963055555555</v>
      </c>
      <c r="H177" s="9">
        <f t="shared" si="22"/>
        <v>6.330060515</v>
      </c>
      <c r="I177" s="14">
        <f t="shared" si="23"/>
        <v>-1.73</v>
      </c>
    </row>
    <row r="178" spans="1:9" ht="13.5">
      <c r="A178" s="1" t="s">
        <v>450</v>
      </c>
      <c r="B178" s="3">
        <f t="shared" si="16"/>
        <v>39058</v>
      </c>
      <c r="C178" s="16">
        <f t="shared" si="17"/>
        <v>6</v>
      </c>
      <c r="D178" s="19">
        <f t="shared" si="18"/>
        <v>18</v>
      </c>
      <c r="E178" s="18">
        <f t="shared" si="19"/>
        <v>6.75</v>
      </c>
      <c r="F178" s="13">
        <f t="shared" si="20"/>
        <v>242.9126765277778</v>
      </c>
      <c r="G178" s="10">
        <f t="shared" si="21"/>
        <v>0.7095647777777777</v>
      </c>
      <c r="H178" s="9">
        <f t="shared" si="22"/>
        <v>6.329899236</v>
      </c>
      <c r="I178" s="14">
        <f t="shared" si="23"/>
        <v>-1.73</v>
      </c>
    </row>
    <row r="179" spans="1:9" ht="13.5">
      <c r="A179" s="1" t="s">
        <v>451</v>
      </c>
      <c r="B179" s="3">
        <f t="shared" si="16"/>
        <v>39058</v>
      </c>
      <c r="C179" s="16">
        <f t="shared" si="17"/>
        <v>6</v>
      </c>
      <c r="D179" s="19">
        <f t="shared" si="18"/>
        <v>19</v>
      </c>
      <c r="E179" s="18">
        <f t="shared" si="19"/>
        <v>6.791666666666667</v>
      </c>
      <c r="F179" s="13">
        <f t="shared" si="20"/>
        <v>242.92184699999999</v>
      </c>
      <c r="G179" s="10">
        <f t="shared" si="21"/>
        <v>0.7095332777777777</v>
      </c>
      <c r="H179" s="9">
        <f t="shared" si="22"/>
        <v>6.329737587</v>
      </c>
      <c r="I179" s="14">
        <f t="shared" si="23"/>
        <v>-1.73</v>
      </c>
    </row>
    <row r="180" spans="1:9" ht="13.5">
      <c r="A180" s="1" t="s">
        <v>452</v>
      </c>
      <c r="B180" s="3">
        <f t="shared" si="16"/>
        <v>39058</v>
      </c>
      <c r="C180" s="16">
        <f t="shared" si="17"/>
        <v>6</v>
      </c>
      <c r="D180" s="19">
        <f t="shared" si="18"/>
        <v>20</v>
      </c>
      <c r="E180" s="18">
        <f t="shared" si="19"/>
        <v>6.833333333333333</v>
      </c>
      <c r="F180" s="13">
        <f t="shared" si="20"/>
        <v>242.93101694444442</v>
      </c>
      <c r="G180" s="10">
        <f t="shared" si="21"/>
        <v>0.7095018333333333</v>
      </c>
      <c r="H180" s="9">
        <f t="shared" si="22"/>
        <v>6.329575566</v>
      </c>
      <c r="I180" s="14">
        <f t="shared" si="23"/>
        <v>-1.73</v>
      </c>
    </row>
    <row r="181" spans="1:9" ht="13.5">
      <c r="A181" s="1" t="s">
        <v>453</v>
      </c>
      <c r="B181" s="3">
        <f t="shared" si="16"/>
        <v>39058</v>
      </c>
      <c r="C181" s="16">
        <f t="shared" si="17"/>
        <v>6</v>
      </c>
      <c r="D181" s="19">
        <f t="shared" si="18"/>
        <v>21</v>
      </c>
      <c r="E181" s="18">
        <f t="shared" si="19"/>
        <v>6.875</v>
      </c>
      <c r="F181" s="13">
        <f t="shared" si="20"/>
        <v>242.94018630555556</v>
      </c>
      <c r="G181" s="10">
        <f t="shared" si="21"/>
        <v>0.7094704166666667</v>
      </c>
      <c r="H181" s="9">
        <f t="shared" si="22"/>
        <v>6.329413176</v>
      </c>
      <c r="I181" s="14">
        <f t="shared" si="23"/>
        <v>-1.73</v>
      </c>
    </row>
    <row r="182" spans="1:9" ht="13.5">
      <c r="A182" s="1" t="s">
        <v>454</v>
      </c>
      <c r="B182" s="3">
        <f t="shared" si="16"/>
        <v>39058</v>
      </c>
      <c r="C182" s="16">
        <f t="shared" si="17"/>
        <v>6</v>
      </c>
      <c r="D182" s="19">
        <f t="shared" si="18"/>
        <v>22</v>
      </c>
      <c r="E182" s="18">
        <f t="shared" si="19"/>
        <v>6.916666666666667</v>
      </c>
      <c r="F182" s="13">
        <f t="shared" si="20"/>
        <v>242.94935516666666</v>
      </c>
      <c r="G182" s="10">
        <f t="shared" si="21"/>
        <v>0.7094390277777778</v>
      </c>
      <c r="H182" s="9">
        <f t="shared" si="22"/>
        <v>6.329250414</v>
      </c>
      <c r="I182" s="14">
        <f t="shared" si="23"/>
        <v>-1.73</v>
      </c>
    </row>
    <row r="183" spans="1:9" ht="13.5">
      <c r="A183" s="1" t="s">
        <v>455</v>
      </c>
      <c r="B183" s="3">
        <f t="shared" si="16"/>
        <v>39058</v>
      </c>
      <c r="C183" s="16">
        <f t="shared" si="17"/>
        <v>6</v>
      </c>
      <c r="D183" s="19">
        <f t="shared" si="18"/>
        <v>23</v>
      </c>
      <c r="E183" s="18">
        <f t="shared" si="19"/>
        <v>6.958333333333333</v>
      </c>
      <c r="F183" s="13">
        <f t="shared" si="20"/>
        <v>242.95852344444444</v>
      </c>
      <c r="G183" s="10">
        <f t="shared" si="21"/>
        <v>0.7094076666666667</v>
      </c>
      <c r="H183" s="9">
        <f t="shared" si="22"/>
        <v>6.329087283</v>
      </c>
      <c r="I183" s="14">
        <f t="shared" si="23"/>
        <v>-1.73</v>
      </c>
    </row>
    <row r="184" spans="1:9" ht="13.5">
      <c r="A184" s="1" t="s">
        <v>456</v>
      </c>
      <c r="B184" s="3">
        <f t="shared" si="16"/>
        <v>39059</v>
      </c>
      <c r="C184" s="16">
        <f t="shared" si="17"/>
        <v>7</v>
      </c>
      <c r="D184" s="19">
        <f t="shared" si="18"/>
        <v>0</v>
      </c>
      <c r="E184" s="18">
        <f t="shared" si="19"/>
        <v>7</v>
      </c>
      <c r="F184" s="13">
        <f t="shared" si="20"/>
        <v>242.96769119444446</v>
      </c>
      <c r="G184" s="10">
        <f t="shared" si="21"/>
        <v>0.709376361111111</v>
      </c>
      <c r="H184" s="9">
        <f t="shared" si="22"/>
        <v>6.32892378</v>
      </c>
      <c r="I184" s="14">
        <f t="shared" si="23"/>
        <v>-1.73</v>
      </c>
    </row>
    <row r="185" spans="1:9" ht="13.5">
      <c r="A185" s="1" t="s">
        <v>457</v>
      </c>
      <c r="B185" s="3">
        <f t="shared" si="16"/>
        <v>39059</v>
      </c>
      <c r="C185" s="16">
        <f t="shared" si="17"/>
        <v>7</v>
      </c>
      <c r="D185" s="19">
        <f t="shared" si="18"/>
        <v>1</v>
      </c>
      <c r="E185" s="18">
        <f t="shared" si="19"/>
        <v>7.041666666666667</v>
      </c>
      <c r="F185" s="13">
        <f t="shared" si="20"/>
        <v>242.9768583611111</v>
      </c>
      <c r="G185" s="10">
        <f t="shared" si="21"/>
        <v>0.7093450833333332</v>
      </c>
      <c r="H185" s="9">
        <f t="shared" si="22"/>
        <v>6.328759908</v>
      </c>
      <c r="I185" s="14">
        <f t="shared" si="23"/>
        <v>-1.73</v>
      </c>
    </row>
    <row r="186" spans="1:9" ht="13.5">
      <c r="A186" s="1" t="s">
        <v>458</v>
      </c>
      <c r="B186" s="3">
        <f t="shared" si="16"/>
        <v>39059</v>
      </c>
      <c r="C186" s="16">
        <f t="shared" si="17"/>
        <v>7</v>
      </c>
      <c r="D186" s="19">
        <f t="shared" si="18"/>
        <v>2</v>
      </c>
      <c r="E186" s="18">
        <f t="shared" si="19"/>
        <v>7.083333333333333</v>
      </c>
      <c r="F186" s="13">
        <f t="shared" si="20"/>
        <v>242.98602499999998</v>
      </c>
      <c r="G186" s="10">
        <f t="shared" si="21"/>
        <v>0.7093138333333333</v>
      </c>
      <c r="H186" s="9">
        <f t="shared" si="22"/>
        <v>6.328595665</v>
      </c>
      <c r="I186" s="14">
        <f t="shared" si="23"/>
        <v>-1.73</v>
      </c>
    </row>
    <row r="187" spans="1:9" ht="13.5">
      <c r="A187" s="1" t="s">
        <v>459</v>
      </c>
      <c r="B187" s="3">
        <f t="shared" si="16"/>
        <v>39059</v>
      </c>
      <c r="C187" s="16">
        <f t="shared" si="17"/>
        <v>7</v>
      </c>
      <c r="D187" s="19">
        <f t="shared" si="18"/>
        <v>3</v>
      </c>
      <c r="E187" s="18">
        <f t="shared" si="19"/>
        <v>7.125</v>
      </c>
      <c r="F187" s="13">
        <f t="shared" si="20"/>
        <v>242.9951910833333</v>
      </c>
      <c r="G187" s="10">
        <f t="shared" si="21"/>
        <v>0.709282611111111</v>
      </c>
      <c r="H187" s="9">
        <f t="shared" si="22"/>
        <v>6.328431051</v>
      </c>
      <c r="I187" s="14">
        <f t="shared" si="23"/>
        <v>-1.73</v>
      </c>
    </row>
    <row r="188" spans="1:9" ht="13.5">
      <c r="A188" s="1" t="s">
        <v>460</v>
      </c>
      <c r="B188" s="3">
        <f t="shared" si="16"/>
        <v>39059</v>
      </c>
      <c r="C188" s="16">
        <f t="shared" si="17"/>
        <v>7</v>
      </c>
      <c r="D188" s="19">
        <f t="shared" si="18"/>
        <v>4</v>
      </c>
      <c r="E188" s="18">
        <f t="shared" si="19"/>
        <v>7.166666666666667</v>
      </c>
      <c r="F188" s="13">
        <f t="shared" si="20"/>
        <v>243.00435661111112</v>
      </c>
      <c r="G188" s="10">
        <f t="shared" si="21"/>
        <v>0.7092514444444444</v>
      </c>
      <c r="H188" s="9">
        <f t="shared" si="22"/>
        <v>6.328266067</v>
      </c>
      <c r="I188" s="14">
        <f t="shared" si="23"/>
        <v>-1.73</v>
      </c>
    </row>
    <row r="189" spans="1:9" ht="13.5">
      <c r="A189" s="1" t="s">
        <v>461</v>
      </c>
      <c r="B189" s="3">
        <f t="shared" si="16"/>
        <v>39059</v>
      </c>
      <c r="C189" s="16">
        <f t="shared" si="17"/>
        <v>7</v>
      </c>
      <c r="D189" s="19">
        <f t="shared" si="18"/>
        <v>5</v>
      </c>
      <c r="E189" s="18">
        <f t="shared" si="19"/>
        <v>7.208333333333333</v>
      </c>
      <c r="F189" s="13">
        <f t="shared" si="20"/>
        <v>243.01352158333333</v>
      </c>
      <c r="G189" s="10">
        <f t="shared" si="21"/>
        <v>0.7092203055555555</v>
      </c>
      <c r="H189" s="9">
        <f t="shared" si="22"/>
        <v>6.328100713</v>
      </c>
      <c r="I189" s="14">
        <f t="shared" si="23"/>
        <v>-1.73</v>
      </c>
    </row>
    <row r="190" spans="1:9" ht="13.5">
      <c r="A190" s="1" t="s">
        <v>462</v>
      </c>
      <c r="B190" s="3">
        <f t="shared" si="16"/>
        <v>39059</v>
      </c>
      <c r="C190" s="16">
        <f t="shared" si="17"/>
        <v>7</v>
      </c>
      <c r="D190" s="19">
        <f t="shared" si="18"/>
        <v>6</v>
      </c>
      <c r="E190" s="18">
        <f t="shared" si="19"/>
        <v>7.25</v>
      </c>
      <c r="F190" s="13">
        <f t="shared" si="20"/>
        <v>243.02268597222223</v>
      </c>
      <c r="G190" s="10">
        <f t="shared" si="21"/>
        <v>0.7091891944444444</v>
      </c>
      <c r="H190" s="9">
        <f t="shared" si="22"/>
        <v>6.327934988</v>
      </c>
      <c r="I190" s="14">
        <f t="shared" si="23"/>
        <v>-1.73</v>
      </c>
    </row>
    <row r="191" spans="1:9" ht="13.5">
      <c r="A191" s="1" t="s">
        <v>642</v>
      </c>
      <c r="B191" s="3">
        <f t="shared" si="16"/>
        <v>39059</v>
      </c>
      <c r="C191" s="16">
        <f t="shared" si="17"/>
        <v>7</v>
      </c>
      <c r="D191" s="19">
        <f t="shared" si="18"/>
        <v>7</v>
      </c>
      <c r="E191" s="18">
        <f t="shared" si="19"/>
        <v>7.291666666666667</v>
      </c>
      <c r="F191" s="13">
        <f t="shared" si="20"/>
        <v>243.03184980555557</v>
      </c>
      <c r="G191" s="10">
        <f t="shared" si="21"/>
        <v>0.7091581388888888</v>
      </c>
      <c r="H191" s="9">
        <f t="shared" si="22"/>
        <v>6.327768893</v>
      </c>
      <c r="I191" s="14">
        <f t="shared" si="23"/>
        <v>-1.73</v>
      </c>
    </row>
    <row r="192" spans="1:9" ht="13.5">
      <c r="A192" s="1" t="s">
        <v>643</v>
      </c>
      <c r="B192" s="3">
        <f t="shared" si="16"/>
        <v>39059</v>
      </c>
      <c r="C192" s="16">
        <f t="shared" si="17"/>
        <v>7</v>
      </c>
      <c r="D192" s="19">
        <f t="shared" si="18"/>
        <v>8</v>
      </c>
      <c r="E192" s="18">
        <f t="shared" si="19"/>
        <v>7.333333333333333</v>
      </c>
      <c r="F192" s="13">
        <f t="shared" si="20"/>
        <v>243.0410131111111</v>
      </c>
      <c r="G192" s="10">
        <f t="shared" si="21"/>
        <v>0.709127111111111</v>
      </c>
      <c r="H192" s="9">
        <f t="shared" si="22"/>
        <v>6.327602428</v>
      </c>
      <c r="I192" s="14">
        <f t="shared" si="23"/>
        <v>-1.73</v>
      </c>
    </row>
    <row r="193" spans="1:9" ht="13.5">
      <c r="A193" s="1" t="s">
        <v>644</v>
      </c>
      <c r="B193" s="3">
        <f t="shared" si="16"/>
        <v>39059</v>
      </c>
      <c r="C193" s="16">
        <f t="shared" si="17"/>
        <v>7</v>
      </c>
      <c r="D193" s="19">
        <f t="shared" si="18"/>
        <v>9</v>
      </c>
      <c r="E193" s="18">
        <f t="shared" si="19"/>
        <v>7.375</v>
      </c>
      <c r="F193" s="13">
        <f t="shared" si="20"/>
        <v>243.05017580555557</v>
      </c>
      <c r="G193" s="10">
        <f t="shared" si="21"/>
        <v>0.709096111111111</v>
      </c>
      <c r="H193" s="9">
        <f t="shared" si="22"/>
        <v>6.327435592</v>
      </c>
      <c r="I193" s="14">
        <f t="shared" si="23"/>
        <v>-1.73</v>
      </c>
    </row>
    <row r="194" spans="1:9" ht="13.5">
      <c r="A194" s="1" t="s">
        <v>648</v>
      </c>
      <c r="B194" s="3">
        <f t="shared" si="16"/>
        <v>39059</v>
      </c>
      <c r="C194" s="16">
        <f t="shared" si="17"/>
        <v>7</v>
      </c>
      <c r="D194" s="19">
        <f t="shared" si="18"/>
        <v>10</v>
      </c>
      <c r="E194" s="18">
        <f t="shared" si="19"/>
        <v>7.416666666666667</v>
      </c>
      <c r="F194" s="13">
        <f t="shared" si="20"/>
        <v>243.05933797222224</v>
      </c>
      <c r="G194" s="10">
        <f t="shared" si="21"/>
        <v>0.7090651388888889</v>
      </c>
      <c r="H194" s="9">
        <f t="shared" si="22"/>
        <v>6.327268386</v>
      </c>
      <c r="I194" s="14">
        <f t="shared" si="23"/>
        <v>-1.73</v>
      </c>
    </row>
    <row r="195" spans="1:9" ht="13.5">
      <c r="A195" s="1" t="s">
        <v>649</v>
      </c>
      <c r="B195" s="3">
        <f t="shared" si="16"/>
        <v>39059</v>
      </c>
      <c r="C195" s="16">
        <f t="shared" si="17"/>
        <v>7</v>
      </c>
      <c r="D195" s="19">
        <f t="shared" si="18"/>
        <v>11</v>
      </c>
      <c r="E195" s="18">
        <f t="shared" si="19"/>
        <v>7.458333333333333</v>
      </c>
      <c r="F195" s="13">
        <f t="shared" si="20"/>
        <v>243.06849955555555</v>
      </c>
      <c r="G195" s="10">
        <f t="shared" si="21"/>
        <v>0.7090342222222222</v>
      </c>
      <c r="H195" s="9">
        <f t="shared" si="22"/>
        <v>6.327100809</v>
      </c>
      <c r="I195" s="14">
        <f t="shared" si="23"/>
        <v>-1.73</v>
      </c>
    </row>
    <row r="196" spans="1:9" ht="13.5">
      <c r="A196" s="1" t="s">
        <v>650</v>
      </c>
      <c r="B196" s="3">
        <f t="shared" si="16"/>
        <v>39059</v>
      </c>
      <c r="C196" s="16">
        <f t="shared" si="17"/>
        <v>7</v>
      </c>
      <c r="D196" s="19">
        <f t="shared" si="18"/>
        <v>12</v>
      </c>
      <c r="E196" s="18">
        <f t="shared" si="19"/>
        <v>7.5</v>
      </c>
      <c r="F196" s="13">
        <f t="shared" si="20"/>
        <v>243.07766055555555</v>
      </c>
      <c r="G196" s="10">
        <f t="shared" si="21"/>
        <v>0.7090033333333333</v>
      </c>
      <c r="H196" s="9">
        <f t="shared" si="22"/>
        <v>6.326932863</v>
      </c>
      <c r="I196" s="14">
        <f t="shared" si="23"/>
        <v>-1.73</v>
      </c>
    </row>
    <row r="197" spans="1:9" ht="13.5">
      <c r="A197" s="1" t="s">
        <v>651</v>
      </c>
      <c r="B197" s="3">
        <f t="shared" si="16"/>
        <v>39059</v>
      </c>
      <c r="C197" s="16">
        <f t="shared" si="17"/>
        <v>7</v>
      </c>
      <c r="D197" s="19">
        <f t="shared" si="18"/>
        <v>13</v>
      </c>
      <c r="E197" s="18">
        <f t="shared" si="19"/>
        <v>7.541666666666667</v>
      </c>
      <c r="F197" s="13">
        <f t="shared" si="20"/>
        <v>243.08682100000001</v>
      </c>
      <c r="G197" s="10">
        <f t="shared" si="21"/>
        <v>0.7089725</v>
      </c>
      <c r="H197" s="9">
        <f t="shared" si="22"/>
        <v>6.326764546</v>
      </c>
      <c r="I197" s="14">
        <f t="shared" si="23"/>
        <v>-1.73</v>
      </c>
    </row>
    <row r="198" spans="1:9" ht="13.5">
      <c r="A198" s="1" t="s">
        <v>652</v>
      </c>
      <c r="B198" s="3">
        <f t="shared" si="16"/>
        <v>39059</v>
      </c>
      <c r="C198" s="16">
        <f t="shared" si="17"/>
        <v>7</v>
      </c>
      <c r="D198" s="19">
        <f t="shared" si="18"/>
        <v>14</v>
      </c>
      <c r="E198" s="18">
        <f t="shared" si="19"/>
        <v>7.583333333333333</v>
      </c>
      <c r="F198" s="13">
        <f t="shared" si="20"/>
        <v>243.0959808888889</v>
      </c>
      <c r="G198" s="10">
        <f t="shared" si="21"/>
        <v>0.7089416666666666</v>
      </c>
      <c r="H198" s="9">
        <f t="shared" si="22"/>
        <v>6.326595859</v>
      </c>
      <c r="I198" s="14">
        <f t="shared" si="23"/>
        <v>-1.73</v>
      </c>
    </row>
    <row r="199" spans="1:9" ht="13.5">
      <c r="A199" s="1" t="s">
        <v>653</v>
      </c>
      <c r="B199" s="3">
        <f t="shared" si="16"/>
        <v>39059</v>
      </c>
      <c r="C199" s="16">
        <f t="shared" si="17"/>
        <v>7</v>
      </c>
      <c r="D199" s="19">
        <f t="shared" si="18"/>
        <v>15</v>
      </c>
      <c r="E199" s="18">
        <f t="shared" si="19"/>
        <v>7.625</v>
      </c>
      <c r="F199" s="13">
        <f t="shared" si="20"/>
        <v>243.10514019444443</v>
      </c>
      <c r="G199" s="10">
        <f t="shared" si="21"/>
        <v>0.7089108888888889</v>
      </c>
      <c r="H199" s="9">
        <f t="shared" si="22"/>
        <v>6.326426801</v>
      </c>
      <c r="I199" s="14">
        <f t="shared" si="23"/>
        <v>-1.73</v>
      </c>
    </row>
    <row r="200" spans="1:9" ht="13.5">
      <c r="A200" s="1" t="s">
        <v>654</v>
      </c>
      <c r="B200" s="3">
        <f t="shared" si="16"/>
        <v>39059</v>
      </c>
      <c r="C200" s="16">
        <f t="shared" si="17"/>
        <v>7</v>
      </c>
      <c r="D200" s="19">
        <f t="shared" si="18"/>
        <v>16</v>
      </c>
      <c r="E200" s="18">
        <f t="shared" si="19"/>
        <v>7.666666666666667</v>
      </c>
      <c r="F200" s="13">
        <f t="shared" si="20"/>
        <v>243.11429891666666</v>
      </c>
      <c r="G200" s="10">
        <f t="shared" si="21"/>
        <v>0.7088801388888888</v>
      </c>
      <c r="H200" s="9">
        <f t="shared" si="22"/>
        <v>6.326257374</v>
      </c>
      <c r="I200" s="14">
        <f t="shared" si="23"/>
        <v>-1.73</v>
      </c>
    </row>
    <row r="201" spans="1:9" ht="13.5">
      <c r="A201" s="1" t="s">
        <v>655</v>
      </c>
      <c r="B201" s="3">
        <f t="shared" si="16"/>
        <v>39059</v>
      </c>
      <c r="C201" s="16">
        <f t="shared" si="17"/>
        <v>7</v>
      </c>
      <c r="D201" s="19">
        <f t="shared" si="18"/>
        <v>17</v>
      </c>
      <c r="E201" s="18">
        <f t="shared" si="19"/>
        <v>7.708333333333333</v>
      </c>
      <c r="F201" s="13">
        <f t="shared" si="20"/>
        <v>243.12345705555558</v>
      </c>
      <c r="G201" s="10">
        <f t="shared" si="21"/>
        <v>0.7088494444444444</v>
      </c>
      <c r="H201" s="9">
        <f t="shared" si="22"/>
        <v>6.326087576</v>
      </c>
      <c r="I201" s="14">
        <f t="shared" si="23"/>
        <v>-1.73</v>
      </c>
    </row>
    <row r="202" spans="1:9" ht="13.5">
      <c r="A202" s="1" t="s">
        <v>656</v>
      </c>
      <c r="B202" s="3">
        <f t="shared" si="16"/>
        <v>39059</v>
      </c>
      <c r="C202" s="16">
        <f t="shared" si="17"/>
        <v>7</v>
      </c>
      <c r="D202" s="19">
        <f t="shared" si="18"/>
        <v>18</v>
      </c>
      <c r="E202" s="18">
        <f t="shared" si="19"/>
        <v>7.75</v>
      </c>
      <c r="F202" s="13">
        <f t="shared" si="20"/>
        <v>243.1326146388889</v>
      </c>
      <c r="G202" s="10">
        <f t="shared" si="21"/>
        <v>0.7088187499999999</v>
      </c>
      <c r="H202" s="9">
        <f t="shared" si="22"/>
        <v>6.325917408</v>
      </c>
      <c r="I202" s="14">
        <f t="shared" si="23"/>
        <v>-1.73</v>
      </c>
    </row>
    <row r="203" spans="1:9" ht="13.5">
      <c r="A203" s="1" t="s">
        <v>657</v>
      </c>
      <c r="B203" s="3">
        <f t="shared" si="16"/>
        <v>39059</v>
      </c>
      <c r="C203" s="16">
        <f t="shared" si="17"/>
        <v>7</v>
      </c>
      <c r="D203" s="19">
        <f t="shared" si="18"/>
        <v>19</v>
      </c>
      <c r="E203" s="18">
        <f t="shared" si="19"/>
        <v>7.791666666666667</v>
      </c>
      <c r="F203" s="13">
        <f t="shared" si="20"/>
        <v>243.1417716111111</v>
      </c>
      <c r="G203" s="10">
        <f t="shared" si="21"/>
        <v>0.7087881111111111</v>
      </c>
      <c r="H203" s="9">
        <f t="shared" si="22"/>
        <v>6.32574687</v>
      </c>
      <c r="I203" s="14">
        <f t="shared" si="23"/>
        <v>-1.73</v>
      </c>
    </row>
    <row r="204" spans="1:9" ht="13.5">
      <c r="A204" s="1" t="s">
        <v>658</v>
      </c>
      <c r="B204" s="3">
        <f t="shared" si="16"/>
        <v>39059</v>
      </c>
      <c r="C204" s="16">
        <f t="shared" si="17"/>
        <v>7</v>
      </c>
      <c r="D204" s="19">
        <f t="shared" si="18"/>
        <v>20</v>
      </c>
      <c r="E204" s="18">
        <f t="shared" si="19"/>
        <v>7.833333333333333</v>
      </c>
      <c r="F204" s="13">
        <f t="shared" si="20"/>
        <v>243.15092802777778</v>
      </c>
      <c r="G204" s="10">
        <f t="shared" si="21"/>
        <v>0.7087575277777778</v>
      </c>
      <c r="H204" s="9">
        <f t="shared" si="22"/>
        <v>6.325575961</v>
      </c>
      <c r="I204" s="14">
        <f t="shared" si="23"/>
        <v>-1.73</v>
      </c>
    </row>
    <row r="205" spans="1:9" ht="13.5">
      <c r="A205" s="1" t="s">
        <v>659</v>
      </c>
      <c r="B205" s="3">
        <f t="shared" si="16"/>
        <v>39059</v>
      </c>
      <c r="C205" s="16">
        <f t="shared" si="17"/>
        <v>7</v>
      </c>
      <c r="D205" s="19">
        <f t="shared" si="18"/>
        <v>21</v>
      </c>
      <c r="E205" s="18">
        <f t="shared" si="19"/>
        <v>7.875</v>
      </c>
      <c r="F205" s="13">
        <f t="shared" si="20"/>
        <v>243.1600838611111</v>
      </c>
      <c r="G205" s="10">
        <f t="shared" si="21"/>
        <v>0.7087269444444444</v>
      </c>
      <c r="H205" s="9">
        <f t="shared" si="22"/>
        <v>6.325404683</v>
      </c>
      <c r="I205" s="14">
        <f t="shared" si="23"/>
        <v>-1.73</v>
      </c>
    </row>
    <row r="206" spans="1:9" ht="13.5">
      <c r="A206" s="1" t="s">
        <v>660</v>
      </c>
      <c r="B206" s="3">
        <f t="shared" si="16"/>
        <v>39059</v>
      </c>
      <c r="C206" s="16">
        <f t="shared" si="17"/>
        <v>7</v>
      </c>
      <c r="D206" s="19">
        <f t="shared" si="18"/>
        <v>22</v>
      </c>
      <c r="E206" s="18">
        <f t="shared" si="19"/>
        <v>7.916666666666667</v>
      </c>
      <c r="F206" s="13">
        <f t="shared" si="20"/>
        <v>243.16923908333334</v>
      </c>
      <c r="G206" s="10">
        <f t="shared" si="21"/>
        <v>0.7086964166666666</v>
      </c>
      <c r="H206" s="9">
        <f t="shared" si="22"/>
        <v>6.325233034</v>
      </c>
      <c r="I206" s="14">
        <f t="shared" si="23"/>
        <v>-1.73</v>
      </c>
    </row>
    <row r="207" spans="1:9" ht="13.5">
      <c r="A207" s="1" t="s">
        <v>661</v>
      </c>
      <c r="B207" s="3">
        <f t="shared" si="16"/>
        <v>39059</v>
      </c>
      <c r="C207" s="16">
        <f t="shared" si="17"/>
        <v>7</v>
      </c>
      <c r="D207" s="19">
        <f t="shared" si="18"/>
        <v>23</v>
      </c>
      <c r="E207" s="18">
        <f t="shared" si="19"/>
        <v>7.958333333333333</v>
      </c>
      <c r="F207" s="13">
        <f t="shared" si="20"/>
        <v>243.17839375</v>
      </c>
      <c r="G207" s="10">
        <f t="shared" si="21"/>
        <v>0.7086659166666667</v>
      </c>
      <c r="H207" s="9">
        <f t="shared" si="22"/>
        <v>6.325061016</v>
      </c>
      <c r="I207" s="14">
        <f t="shared" si="23"/>
        <v>-1.73</v>
      </c>
    </row>
    <row r="208" spans="1:9" ht="13.5">
      <c r="A208" s="1" t="s">
        <v>662</v>
      </c>
      <c r="B208" s="3">
        <f t="shared" si="16"/>
        <v>39060</v>
      </c>
      <c r="C208" s="16">
        <f t="shared" si="17"/>
        <v>8</v>
      </c>
      <c r="D208" s="19">
        <f t="shared" si="18"/>
        <v>0</v>
      </c>
      <c r="E208" s="18">
        <f t="shared" si="19"/>
        <v>8</v>
      </c>
      <c r="F208" s="13">
        <f t="shared" si="20"/>
        <v>243.18754780555557</v>
      </c>
      <c r="G208" s="10">
        <f t="shared" si="21"/>
        <v>0.7086354722222222</v>
      </c>
      <c r="H208" s="9">
        <f t="shared" si="22"/>
        <v>6.324888627</v>
      </c>
      <c r="I208" s="14">
        <f t="shared" si="23"/>
        <v>-1.73</v>
      </c>
    </row>
    <row r="209" spans="1:9" ht="13.5">
      <c r="A209" s="1" t="s">
        <v>663</v>
      </c>
      <c r="B209" s="3">
        <f aca="true" t="shared" si="24" ref="B209:B272">DATE(FIXED(MID(A209,9,4)),FIXED(MID(A209,4,3)),FIXED(MID(A209,1,3)))</f>
        <v>39060</v>
      </c>
      <c r="C209" s="16">
        <f aca="true" t="shared" si="25" ref="C209:C267">B209-$B$16</f>
        <v>8</v>
      </c>
      <c r="D209" s="19">
        <f aca="true" t="shared" si="26" ref="D209:D272">VALUE(MID(A209,14,2))</f>
        <v>1</v>
      </c>
      <c r="E209" s="18">
        <f aca="true" t="shared" si="27" ref="E209:E272">C209+D209/24</f>
        <v>8.041666666666666</v>
      </c>
      <c r="F209" s="13">
        <f aca="true" t="shared" si="28" ref="F209:F272">VALUE(MID(A209,27,3))+VALUE(MID(A209,31,2))/60+VALUE(MID(A209,34,7))/3600</f>
        <v>243.19670127777778</v>
      </c>
      <c r="G209" s="10">
        <f aca="true" t="shared" si="29" ref="G209:G272">(VALUE(MID(A209,44,2))+VALUE(MID(A209,47,2))/60+VALUE(MID(A209,50,7))/3600)*(IF(MID(A209,43,1)="-",-1,1))</f>
        <v>0.7086050277777778</v>
      </c>
      <c r="H209" s="9">
        <f aca="true" t="shared" si="30" ref="H209:H272">VALUE(MID(A209,59,14))</f>
        <v>6.324715868</v>
      </c>
      <c r="I209" s="14">
        <f aca="true" t="shared" si="31" ref="I209:I272">VALUE(MID(A209,74,6))</f>
        <v>-1.73</v>
      </c>
    </row>
    <row r="210" spans="1:9" ht="13.5">
      <c r="A210" s="1" t="s">
        <v>664</v>
      </c>
      <c r="B210" s="3">
        <f t="shared" si="24"/>
        <v>39060</v>
      </c>
      <c r="C210" s="16">
        <f t="shared" si="25"/>
        <v>8</v>
      </c>
      <c r="D210" s="19">
        <f t="shared" si="26"/>
        <v>2</v>
      </c>
      <c r="E210" s="18">
        <f t="shared" si="27"/>
        <v>8.083333333333334</v>
      </c>
      <c r="F210" s="13">
        <f t="shared" si="28"/>
        <v>243.20585416666665</v>
      </c>
      <c r="G210" s="10">
        <f t="shared" si="29"/>
        <v>0.7085746388888888</v>
      </c>
      <c r="H210" s="9">
        <f t="shared" si="30"/>
        <v>6.324542739</v>
      </c>
      <c r="I210" s="14">
        <f t="shared" si="31"/>
        <v>-1.73</v>
      </c>
    </row>
    <row r="211" spans="1:9" ht="13.5">
      <c r="A211" s="1" t="s">
        <v>665</v>
      </c>
      <c r="B211" s="3">
        <f t="shared" si="24"/>
        <v>39060</v>
      </c>
      <c r="C211" s="16">
        <f t="shared" si="25"/>
        <v>8</v>
      </c>
      <c r="D211" s="19">
        <f t="shared" si="26"/>
        <v>3</v>
      </c>
      <c r="E211" s="18">
        <f t="shared" si="27"/>
        <v>8.125</v>
      </c>
      <c r="F211" s="13">
        <f t="shared" si="28"/>
        <v>243.2150064722222</v>
      </c>
      <c r="G211" s="10">
        <f t="shared" si="29"/>
        <v>0.7085443055555555</v>
      </c>
      <c r="H211" s="9">
        <f t="shared" si="30"/>
        <v>6.32436924</v>
      </c>
      <c r="I211" s="14">
        <f t="shared" si="31"/>
        <v>-1.73</v>
      </c>
    </row>
    <row r="212" spans="1:9" ht="13.5">
      <c r="A212" s="1" t="s">
        <v>666</v>
      </c>
      <c r="B212" s="3">
        <f t="shared" si="24"/>
        <v>39060</v>
      </c>
      <c r="C212" s="16">
        <f t="shared" si="25"/>
        <v>8</v>
      </c>
      <c r="D212" s="19">
        <f t="shared" si="26"/>
        <v>4</v>
      </c>
      <c r="E212" s="18">
        <f t="shared" si="27"/>
        <v>8.166666666666666</v>
      </c>
      <c r="F212" s="13">
        <f t="shared" si="28"/>
        <v>243.22415816666665</v>
      </c>
      <c r="G212" s="10">
        <f t="shared" si="29"/>
        <v>0.7085139722222222</v>
      </c>
      <c r="H212" s="9">
        <f t="shared" si="30"/>
        <v>6.324195371</v>
      </c>
      <c r="I212" s="14">
        <f t="shared" si="31"/>
        <v>-1.73</v>
      </c>
    </row>
    <row r="213" spans="1:9" ht="13.5">
      <c r="A213" s="1" t="s">
        <v>667</v>
      </c>
      <c r="B213" s="3">
        <f t="shared" si="24"/>
        <v>39060</v>
      </c>
      <c r="C213" s="16">
        <f t="shared" si="25"/>
        <v>8</v>
      </c>
      <c r="D213" s="19">
        <f t="shared" si="26"/>
        <v>5</v>
      </c>
      <c r="E213" s="18">
        <f t="shared" si="27"/>
        <v>8.208333333333334</v>
      </c>
      <c r="F213" s="13">
        <f t="shared" si="28"/>
        <v>243.23330927777778</v>
      </c>
      <c r="G213" s="10">
        <f t="shared" si="29"/>
        <v>0.7084836944444444</v>
      </c>
      <c r="H213" s="9">
        <f t="shared" si="30"/>
        <v>6.324021132</v>
      </c>
      <c r="I213" s="14">
        <f t="shared" si="31"/>
        <v>-1.73</v>
      </c>
    </row>
    <row r="214" spans="1:9" ht="13.5">
      <c r="A214" s="1" t="s">
        <v>668</v>
      </c>
      <c r="B214" s="3">
        <f t="shared" si="24"/>
        <v>39060</v>
      </c>
      <c r="C214" s="16">
        <f t="shared" si="25"/>
        <v>8</v>
      </c>
      <c r="D214" s="19">
        <f t="shared" si="26"/>
        <v>6</v>
      </c>
      <c r="E214" s="18">
        <f t="shared" si="27"/>
        <v>8.25</v>
      </c>
      <c r="F214" s="13">
        <f t="shared" si="28"/>
        <v>243.24245977777775</v>
      </c>
      <c r="G214" s="10">
        <f t="shared" si="29"/>
        <v>0.7084534722222222</v>
      </c>
      <c r="H214" s="9">
        <f t="shared" si="30"/>
        <v>6.323846523</v>
      </c>
      <c r="I214" s="14">
        <f t="shared" si="31"/>
        <v>-1.73</v>
      </c>
    </row>
    <row r="215" spans="1:9" ht="13.5">
      <c r="A215" s="1" t="s">
        <v>669</v>
      </c>
      <c r="B215" s="3">
        <f t="shared" si="24"/>
        <v>39060</v>
      </c>
      <c r="C215" s="16">
        <f t="shared" si="25"/>
        <v>8</v>
      </c>
      <c r="D215" s="19">
        <f t="shared" si="26"/>
        <v>7</v>
      </c>
      <c r="E215" s="18">
        <f t="shared" si="27"/>
        <v>8.291666666666666</v>
      </c>
      <c r="F215" s="13">
        <f t="shared" si="28"/>
        <v>243.25160969444445</v>
      </c>
      <c r="G215" s="10">
        <f t="shared" si="29"/>
        <v>0.70842325</v>
      </c>
      <c r="H215" s="9">
        <f t="shared" si="30"/>
        <v>6.323671544</v>
      </c>
      <c r="I215" s="14">
        <f t="shared" si="31"/>
        <v>-1.73</v>
      </c>
    </row>
    <row r="216" spans="1:9" ht="13.5">
      <c r="A216" s="1" t="s">
        <v>670</v>
      </c>
      <c r="B216" s="3">
        <f t="shared" si="24"/>
        <v>39060</v>
      </c>
      <c r="C216" s="16">
        <f t="shared" si="25"/>
        <v>8</v>
      </c>
      <c r="D216" s="19">
        <f t="shared" si="26"/>
        <v>8</v>
      </c>
      <c r="E216" s="18">
        <f t="shared" si="27"/>
        <v>8.333333333333334</v>
      </c>
      <c r="F216" s="13">
        <f t="shared" si="28"/>
        <v>243.260759</v>
      </c>
      <c r="G216" s="10">
        <f t="shared" si="29"/>
        <v>0.7083930833333333</v>
      </c>
      <c r="H216" s="9">
        <f t="shared" si="30"/>
        <v>6.323496195</v>
      </c>
      <c r="I216" s="14">
        <f t="shared" si="31"/>
        <v>-1.73</v>
      </c>
    </row>
    <row r="217" spans="1:9" ht="13.5">
      <c r="A217" s="1" t="s">
        <v>671</v>
      </c>
      <c r="B217" s="3">
        <f t="shared" si="24"/>
        <v>39060</v>
      </c>
      <c r="C217" s="16">
        <f t="shared" si="25"/>
        <v>8</v>
      </c>
      <c r="D217" s="19">
        <f t="shared" si="26"/>
        <v>9</v>
      </c>
      <c r="E217" s="18">
        <f t="shared" si="27"/>
        <v>8.375</v>
      </c>
      <c r="F217" s="13">
        <f t="shared" si="28"/>
        <v>243.26990769444447</v>
      </c>
      <c r="G217" s="10">
        <f t="shared" si="29"/>
        <v>0.7083629444444444</v>
      </c>
      <c r="H217" s="9">
        <f t="shared" si="30"/>
        <v>6.323320477</v>
      </c>
      <c r="I217" s="14">
        <f t="shared" si="31"/>
        <v>-1.73</v>
      </c>
    </row>
    <row r="218" spans="1:9" ht="13.5">
      <c r="A218" s="1" t="s">
        <v>672</v>
      </c>
      <c r="B218" s="3">
        <f t="shared" si="24"/>
        <v>39060</v>
      </c>
      <c r="C218" s="16">
        <f t="shared" si="25"/>
        <v>8</v>
      </c>
      <c r="D218" s="19">
        <f t="shared" si="26"/>
        <v>10</v>
      </c>
      <c r="E218" s="18">
        <f t="shared" si="27"/>
        <v>8.416666666666666</v>
      </c>
      <c r="F218" s="13">
        <f t="shared" si="28"/>
        <v>243.27905580555557</v>
      </c>
      <c r="G218" s="10">
        <f t="shared" si="29"/>
        <v>0.7083328333333333</v>
      </c>
      <c r="H218" s="9">
        <f t="shared" si="30"/>
        <v>6.323144388</v>
      </c>
      <c r="I218" s="14">
        <f t="shared" si="31"/>
        <v>-1.73</v>
      </c>
    </row>
    <row r="219" spans="1:9" ht="13.5">
      <c r="A219" s="1" t="s">
        <v>673</v>
      </c>
      <c r="B219" s="3">
        <f t="shared" si="24"/>
        <v>39060</v>
      </c>
      <c r="C219" s="16">
        <f t="shared" si="25"/>
        <v>8</v>
      </c>
      <c r="D219" s="19">
        <f t="shared" si="26"/>
        <v>11</v>
      </c>
      <c r="E219" s="18">
        <f t="shared" si="27"/>
        <v>8.458333333333334</v>
      </c>
      <c r="F219" s="13">
        <f t="shared" si="28"/>
        <v>243.28820330555556</v>
      </c>
      <c r="G219" s="10">
        <f t="shared" si="29"/>
        <v>0.7083027777777777</v>
      </c>
      <c r="H219" s="9">
        <f t="shared" si="30"/>
        <v>6.322967929</v>
      </c>
      <c r="I219" s="14">
        <f t="shared" si="31"/>
        <v>-1.73</v>
      </c>
    </row>
    <row r="220" spans="1:9" ht="13.5">
      <c r="A220" s="1" t="s">
        <v>674</v>
      </c>
      <c r="B220" s="3">
        <f t="shared" si="24"/>
        <v>39060</v>
      </c>
      <c r="C220" s="16">
        <f t="shared" si="25"/>
        <v>8</v>
      </c>
      <c r="D220" s="19">
        <f t="shared" si="26"/>
        <v>12</v>
      </c>
      <c r="E220" s="18">
        <f t="shared" si="27"/>
        <v>8.5</v>
      </c>
      <c r="F220" s="13">
        <f t="shared" si="28"/>
        <v>243.29735019444445</v>
      </c>
      <c r="G220" s="10">
        <f t="shared" si="29"/>
        <v>0.70827275</v>
      </c>
      <c r="H220" s="9">
        <f t="shared" si="30"/>
        <v>6.322791101</v>
      </c>
      <c r="I220" s="14">
        <f t="shared" si="31"/>
        <v>-1.73</v>
      </c>
    </row>
    <row r="221" spans="1:9" ht="13.5">
      <c r="A221" s="1" t="s">
        <v>675</v>
      </c>
      <c r="B221" s="3">
        <f t="shared" si="24"/>
        <v>39060</v>
      </c>
      <c r="C221" s="16">
        <f t="shared" si="25"/>
        <v>8</v>
      </c>
      <c r="D221" s="19">
        <f t="shared" si="26"/>
        <v>13</v>
      </c>
      <c r="E221" s="18">
        <f t="shared" si="27"/>
        <v>8.541666666666666</v>
      </c>
      <c r="F221" s="13">
        <f t="shared" si="28"/>
        <v>243.30649647222222</v>
      </c>
      <c r="G221" s="10">
        <f t="shared" si="29"/>
        <v>0.7082427499999999</v>
      </c>
      <c r="H221" s="9">
        <f t="shared" si="30"/>
        <v>6.322613903</v>
      </c>
      <c r="I221" s="14">
        <f t="shared" si="31"/>
        <v>-1.73</v>
      </c>
    </row>
    <row r="222" spans="1:9" ht="13.5">
      <c r="A222" s="1" t="s">
        <v>676</v>
      </c>
      <c r="B222" s="3">
        <f t="shared" si="24"/>
        <v>39060</v>
      </c>
      <c r="C222" s="16">
        <f t="shared" si="25"/>
        <v>8</v>
      </c>
      <c r="D222" s="19">
        <f t="shared" si="26"/>
        <v>14</v>
      </c>
      <c r="E222" s="18">
        <f t="shared" si="27"/>
        <v>8.583333333333334</v>
      </c>
      <c r="F222" s="13">
        <f t="shared" si="28"/>
        <v>243.3156421388889</v>
      </c>
      <c r="G222" s="10">
        <f t="shared" si="29"/>
        <v>0.7082128055555555</v>
      </c>
      <c r="H222" s="9">
        <f t="shared" si="30"/>
        <v>6.322436334</v>
      </c>
      <c r="I222" s="14">
        <f t="shared" si="31"/>
        <v>-1.73</v>
      </c>
    </row>
    <row r="223" spans="1:9" ht="13.5">
      <c r="A223" s="1" t="s">
        <v>677</v>
      </c>
      <c r="B223" s="3">
        <f t="shared" si="24"/>
        <v>39060</v>
      </c>
      <c r="C223" s="16">
        <f t="shared" si="25"/>
        <v>8</v>
      </c>
      <c r="D223" s="19">
        <f t="shared" si="26"/>
        <v>15</v>
      </c>
      <c r="E223" s="18">
        <f t="shared" si="27"/>
        <v>8.625</v>
      </c>
      <c r="F223" s="13">
        <f t="shared" si="28"/>
        <v>243.32478719444444</v>
      </c>
      <c r="G223" s="10">
        <f t="shared" si="29"/>
        <v>0.7081828888888888</v>
      </c>
      <c r="H223" s="9">
        <f t="shared" si="30"/>
        <v>6.322258396</v>
      </c>
      <c r="I223" s="14">
        <f t="shared" si="31"/>
        <v>-1.73</v>
      </c>
    </row>
    <row r="224" spans="1:9" ht="13.5">
      <c r="A224" s="1" t="s">
        <v>678</v>
      </c>
      <c r="B224" s="3">
        <f t="shared" si="24"/>
        <v>39060</v>
      </c>
      <c r="C224" s="16">
        <f t="shared" si="25"/>
        <v>8</v>
      </c>
      <c r="D224" s="19">
        <f t="shared" si="26"/>
        <v>16</v>
      </c>
      <c r="E224" s="18">
        <f t="shared" si="27"/>
        <v>8.666666666666666</v>
      </c>
      <c r="F224" s="13">
        <f t="shared" si="28"/>
        <v>243.33393163888888</v>
      </c>
      <c r="G224" s="10">
        <f t="shared" si="29"/>
        <v>0.7081529999999999</v>
      </c>
      <c r="H224" s="9">
        <f t="shared" si="30"/>
        <v>6.322080089</v>
      </c>
      <c r="I224" s="14">
        <f t="shared" si="31"/>
        <v>-1.73</v>
      </c>
    </row>
    <row r="225" spans="1:9" ht="13.5">
      <c r="A225" s="1" t="s">
        <v>679</v>
      </c>
      <c r="B225" s="3">
        <f t="shared" si="24"/>
        <v>39060</v>
      </c>
      <c r="C225" s="16">
        <f t="shared" si="25"/>
        <v>8</v>
      </c>
      <c r="D225" s="19">
        <f t="shared" si="26"/>
        <v>17</v>
      </c>
      <c r="E225" s="18">
        <f t="shared" si="27"/>
        <v>8.708333333333334</v>
      </c>
      <c r="F225" s="13">
        <f t="shared" si="28"/>
        <v>243.34307547222224</v>
      </c>
      <c r="G225" s="10">
        <f t="shared" si="29"/>
        <v>0.7081231388888889</v>
      </c>
      <c r="H225" s="9">
        <f t="shared" si="30"/>
        <v>6.321901411</v>
      </c>
      <c r="I225" s="14">
        <f t="shared" si="31"/>
        <v>-1.73</v>
      </c>
    </row>
    <row r="226" spans="1:9" ht="13.5">
      <c r="A226" s="1" t="s">
        <v>680</v>
      </c>
      <c r="B226" s="3">
        <f t="shared" si="24"/>
        <v>39060</v>
      </c>
      <c r="C226" s="16">
        <f t="shared" si="25"/>
        <v>8</v>
      </c>
      <c r="D226" s="19">
        <f t="shared" si="26"/>
        <v>18</v>
      </c>
      <c r="E226" s="18">
        <f t="shared" si="27"/>
        <v>8.75</v>
      </c>
      <c r="F226" s="13">
        <f t="shared" si="28"/>
        <v>243.35221869444445</v>
      </c>
      <c r="G226" s="10">
        <f t="shared" si="29"/>
        <v>0.7080933333333332</v>
      </c>
      <c r="H226" s="9">
        <f t="shared" si="30"/>
        <v>6.321722364</v>
      </c>
      <c r="I226" s="14">
        <f t="shared" si="31"/>
        <v>-1.73</v>
      </c>
    </row>
    <row r="227" spans="1:9" ht="13.5">
      <c r="A227" s="1" t="s">
        <v>681</v>
      </c>
      <c r="B227" s="3">
        <f t="shared" si="24"/>
        <v>39060</v>
      </c>
      <c r="C227" s="16">
        <f t="shared" si="25"/>
        <v>8</v>
      </c>
      <c r="D227" s="19">
        <f t="shared" si="26"/>
        <v>19</v>
      </c>
      <c r="E227" s="18">
        <f t="shared" si="27"/>
        <v>8.791666666666666</v>
      </c>
      <c r="F227" s="13">
        <f t="shared" si="28"/>
        <v>243.36136127777777</v>
      </c>
      <c r="G227" s="10">
        <f t="shared" si="29"/>
        <v>0.7080635555555556</v>
      </c>
      <c r="H227" s="9">
        <f t="shared" si="30"/>
        <v>6.321542947</v>
      </c>
      <c r="I227" s="14">
        <f t="shared" si="31"/>
        <v>-1.73</v>
      </c>
    </row>
    <row r="228" spans="1:9" ht="13.5">
      <c r="A228" s="1" t="s">
        <v>682</v>
      </c>
      <c r="B228" s="3">
        <f t="shared" si="24"/>
        <v>39060</v>
      </c>
      <c r="C228" s="16">
        <f t="shared" si="25"/>
        <v>8</v>
      </c>
      <c r="D228" s="19">
        <f t="shared" si="26"/>
        <v>20</v>
      </c>
      <c r="E228" s="18">
        <f t="shared" si="27"/>
        <v>8.833333333333334</v>
      </c>
      <c r="F228" s="13">
        <f t="shared" si="28"/>
        <v>243.37050325</v>
      </c>
      <c r="G228" s="10">
        <f t="shared" si="29"/>
        <v>0.7080338055555555</v>
      </c>
      <c r="H228" s="9">
        <f t="shared" si="30"/>
        <v>6.32136316</v>
      </c>
      <c r="I228" s="14">
        <f t="shared" si="31"/>
        <v>-1.73</v>
      </c>
    </row>
    <row r="229" spans="1:9" ht="13.5">
      <c r="A229" s="1" t="s">
        <v>683</v>
      </c>
      <c r="B229" s="3">
        <f t="shared" si="24"/>
        <v>39060</v>
      </c>
      <c r="C229" s="16">
        <f t="shared" si="25"/>
        <v>8</v>
      </c>
      <c r="D229" s="19">
        <f t="shared" si="26"/>
        <v>21</v>
      </c>
      <c r="E229" s="18">
        <f t="shared" si="27"/>
        <v>8.875</v>
      </c>
      <c r="F229" s="13">
        <f t="shared" si="28"/>
        <v>243.37964461111113</v>
      </c>
      <c r="G229" s="10">
        <f t="shared" si="29"/>
        <v>0.7080041111111111</v>
      </c>
      <c r="H229" s="9">
        <f t="shared" si="30"/>
        <v>6.321183003</v>
      </c>
      <c r="I229" s="14">
        <f t="shared" si="31"/>
        <v>-1.73</v>
      </c>
    </row>
    <row r="230" spans="1:9" ht="13.5">
      <c r="A230" s="1" t="s">
        <v>684</v>
      </c>
      <c r="B230" s="3">
        <f t="shared" si="24"/>
        <v>39060</v>
      </c>
      <c r="C230" s="16">
        <f t="shared" si="25"/>
        <v>8</v>
      </c>
      <c r="D230" s="19">
        <f t="shared" si="26"/>
        <v>22</v>
      </c>
      <c r="E230" s="18">
        <f t="shared" si="27"/>
        <v>8.916666666666666</v>
      </c>
      <c r="F230" s="13">
        <f t="shared" si="28"/>
        <v>243.38878533333332</v>
      </c>
      <c r="G230" s="10">
        <f t="shared" si="29"/>
        <v>0.7079744444444444</v>
      </c>
      <c r="H230" s="9">
        <f t="shared" si="30"/>
        <v>6.321002477</v>
      </c>
      <c r="I230" s="14">
        <f t="shared" si="31"/>
        <v>-1.73</v>
      </c>
    </row>
    <row r="231" spans="1:9" ht="13.5">
      <c r="A231" s="1" t="s">
        <v>685</v>
      </c>
      <c r="B231" s="3">
        <f t="shared" si="24"/>
        <v>39060</v>
      </c>
      <c r="C231" s="16">
        <f t="shared" si="25"/>
        <v>8</v>
      </c>
      <c r="D231" s="19">
        <f t="shared" si="26"/>
        <v>23</v>
      </c>
      <c r="E231" s="18">
        <f t="shared" si="27"/>
        <v>8.958333333333334</v>
      </c>
      <c r="F231" s="13">
        <f t="shared" si="28"/>
        <v>243.39792544444444</v>
      </c>
      <c r="G231" s="10">
        <f t="shared" si="29"/>
        <v>0.7079448055555555</v>
      </c>
      <c r="H231" s="9">
        <f t="shared" si="30"/>
        <v>6.320821581</v>
      </c>
      <c r="I231" s="14">
        <f t="shared" si="31"/>
        <v>-1.73</v>
      </c>
    </row>
    <row r="232" spans="1:9" ht="13.5">
      <c r="A232" s="1" t="s">
        <v>686</v>
      </c>
      <c r="B232" s="3">
        <f t="shared" si="24"/>
        <v>39061</v>
      </c>
      <c r="C232" s="16">
        <f t="shared" si="25"/>
        <v>9</v>
      </c>
      <c r="D232" s="19">
        <f t="shared" si="26"/>
        <v>0</v>
      </c>
      <c r="E232" s="18">
        <f t="shared" si="27"/>
        <v>9</v>
      </c>
      <c r="F232" s="13">
        <f t="shared" si="28"/>
        <v>243.40706491666668</v>
      </c>
      <c r="G232" s="10">
        <f t="shared" si="29"/>
        <v>0.7079151944444444</v>
      </c>
      <c r="H232" s="9">
        <f t="shared" si="30"/>
        <v>6.320640316</v>
      </c>
      <c r="I232" s="14">
        <f t="shared" si="31"/>
        <v>-1.73</v>
      </c>
    </row>
    <row r="233" spans="1:9" ht="13.5">
      <c r="A233" s="1" t="s">
        <v>687</v>
      </c>
      <c r="B233" s="3">
        <f t="shared" si="24"/>
        <v>39061</v>
      </c>
      <c r="C233" s="16">
        <f t="shared" si="25"/>
        <v>9</v>
      </c>
      <c r="D233" s="19">
        <f t="shared" si="26"/>
        <v>1</v>
      </c>
      <c r="E233" s="18">
        <f t="shared" si="27"/>
        <v>9.041666666666666</v>
      </c>
      <c r="F233" s="13">
        <f t="shared" si="28"/>
        <v>243.41620377777778</v>
      </c>
      <c r="G233" s="10">
        <f t="shared" si="29"/>
        <v>0.7078856388888889</v>
      </c>
      <c r="H233" s="9">
        <f t="shared" si="30"/>
        <v>6.320458681</v>
      </c>
      <c r="I233" s="14">
        <f t="shared" si="31"/>
        <v>-1.73</v>
      </c>
    </row>
    <row r="234" spans="1:9" ht="13.5">
      <c r="A234" s="1" t="s">
        <v>688</v>
      </c>
      <c r="B234" s="3">
        <f t="shared" si="24"/>
        <v>39061</v>
      </c>
      <c r="C234" s="16">
        <f t="shared" si="25"/>
        <v>9</v>
      </c>
      <c r="D234" s="19">
        <f t="shared" si="26"/>
        <v>2</v>
      </c>
      <c r="E234" s="18">
        <f t="shared" si="27"/>
        <v>9.083333333333334</v>
      </c>
      <c r="F234" s="13">
        <f t="shared" si="28"/>
        <v>243.425342</v>
      </c>
      <c r="G234" s="10">
        <f t="shared" si="29"/>
        <v>0.707856111111111</v>
      </c>
      <c r="H234" s="9">
        <f t="shared" si="30"/>
        <v>6.320276676</v>
      </c>
      <c r="I234" s="14">
        <f t="shared" si="31"/>
        <v>-1.73</v>
      </c>
    </row>
    <row r="235" spans="1:9" ht="13.5">
      <c r="A235" s="1" t="s">
        <v>689</v>
      </c>
      <c r="B235" s="3">
        <f t="shared" si="24"/>
        <v>39061</v>
      </c>
      <c r="C235" s="16">
        <f t="shared" si="25"/>
        <v>9</v>
      </c>
      <c r="D235" s="19">
        <f t="shared" si="26"/>
        <v>3</v>
      </c>
      <c r="E235" s="18">
        <f t="shared" si="27"/>
        <v>9.125</v>
      </c>
      <c r="F235" s="13">
        <f t="shared" si="28"/>
        <v>243.43447958333334</v>
      </c>
      <c r="G235" s="10">
        <f t="shared" si="29"/>
        <v>0.7078266388888889</v>
      </c>
      <c r="H235" s="9">
        <f t="shared" si="30"/>
        <v>6.320094302</v>
      </c>
      <c r="I235" s="14">
        <f t="shared" si="31"/>
        <v>-1.73</v>
      </c>
    </row>
    <row r="236" spans="1:9" ht="13.5">
      <c r="A236" s="1" t="s">
        <v>690</v>
      </c>
      <c r="B236" s="3">
        <f t="shared" si="24"/>
        <v>39061</v>
      </c>
      <c r="C236" s="16">
        <f t="shared" si="25"/>
        <v>9</v>
      </c>
      <c r="D236" s="19">
        <f t="shared" si="26"/>
        <v>4</v>
      </c>
      <c r="E236" s="18">
        <f t="shared" si="27"/>
        <v>9.166666666666666</v>
      </c>
      <c r="F236" s="13">
        <f t="shared" si="28"/>
        <v>243.44361655555556</v>
      </c>
      <c r="G236" s="10">
        <f t="shared" si="29"/>
        <v>0.7077971944444444</v>
      </c>
      <c r="H236" s="9">
        <f t="shared" si="30"/>
        <v>6.319911558</v>
      </c>
      <c r="I236" s="14">
        <f t="shared" si="31"/>
        <v>-1.73</v>
      </c>
    </row>
    <row r="237" spans="1:9" ht="13.5">
      <c r="A237" s="1" t="s">
        <v>691</v>
      </c>
      <c r="B237" s="3">
        <f t="shared" si="24"/>
        <v>39061</v>
      </c>
      <c r="C237" s="16">
        <f t="shared" si="25"/>
        <v>9</v>
      </c>
      <c r="D237" s="19">
        <f t="shared" si="26"/>
        <v>5</v>
      </c>
      <c r="E237" s="18">
        <f t="shared" si="27"/>
        <v>9.208333333333334</v>
      </c>
      <c r="F237" s="13">
        <f t="shared" si="28"/>
        <v>243.4527528611111</v>
      </c>
      <c r="G237" s="10">
        <f t="shared" si="29"/>
        <v>0.7077677777777778</v>
      </c>
      <c r="H237" s="9">
        <f t="shared" si="30"/>
        <v>6.319728444</v>
      </c>
      <c r="I237" s="14">
        <f t="shared" si="31"/>
        <v>-1.73</v>
      </c>
    </row>
    <row r="238" spans="1:9" ht="13.5">
      <c r="A238" s="1" t="s">
        <v>692</v>
      </c>
      <c r="B238" s="3">
        <f t="shared" si="24"/>
        <v>39061</v>
      </c>
      <c r="C238" s="16">
        <f t="shared" si="25"/>
        <v>9</v>
      </c>
      <c r="D238" s="19">
        <f t="shared" si="26"/>
        <v>6</v>
      </c>
      <c r="E238" s="18">
        <f t="shared" si="27"/>
        <v>9.25</v>
      </c>
      <c r="F238" s="13">
        <f t="shared" si="28"/>
        <v>243.46188855555553</v>
      </c>
      <c r="G238" s="10">
        <f t="shared" si="29"/>
        <v>0.7077383888888888</v>
      </c>
      <c r="H238" s="9">
        <f t="shared" si="30"/>
        <v>6.319544961</v>
      </c>
      <c r="I238" s="14">
        <f t="shared" si="31"/>
        <v>-1.73</v>
      </c>
    </row>
    <row r="239" spans="1:9" ht="13.5">
      <c r="A239" s="1" t="s">
        <v>693</v>
      </c>
      <c r="B239" s="3">
        <f t="shared" si="24"/>
        <v>39061</v>
      </c>
      <c r="C239" s="16">
        <f t="shared" si="25"/>
        <v>9</v>
      </c>
      <c r="D239" s="19">
        <f t="shared" si="26"/>
        <v>7</v>
      </c>
      <c r="E239" s="18">
        <f t="shared" si="27"/>
        <v>9.291666666666666</v>
      </c>
      <c r="F239" s="13">
        <f t="shared" si="28"/>
        <v>243.47102361111112</v>
      </c>
      <c r="G239" s="10">
        <f t="shared" si="29"/>
        <v>0.7077090555555555</v>
      </c>
      <c r="H239" s="9">
        <f t="shared" si="30"/>
        <v>6.319361109</v>
      </c>
      <c r="I239" s="14">
        <f t="shared" si="31"/>
        <v>-1.73</v>
      </c>
    </row>
    <row r="240" spans="1:9" ht="13.5">
      <c r="A240" s="1" t="s">
        <v>694</v>
      </c>
      <c r="B240" s="3">
        <f t="shared" si="24"/>
        <v>39061</v>
      </c>
      <c r="C240" s="16">
        <f t="shared" si="25"/>
        <v>9</v>
      </c>
      <c r="D240" s="19">
        <f t="shared" si="26"/>
        <v>8</v>
      </c>
      <c r="E240" s="18">
        <f t="shared" si="27"/>
        <v>9.333333333333334</v>
      </c>
      <c r="F240" s="13">
        <f t="shared" si="28"/>
        <v>243.480158</v>
      </c>
      <c r="G240" s="10">
        <f t="shared" si="29"/>
        <v>0.7076797499999999</v>
      </c>
      <c r="H240" s="9">
        <f t="shared" si="30"/>
        <v>6.319176887</v>
      </c>
      <c r="I240" s="14">
        <f t="shared" si="31"/>
        <v>-1.73</v>
      </c>
    </row>
    <row r="241" spans="1:9" ht="13.5">
      <c r="A241" s="1" t="s">
        <v>695</v>
      </c>
      <c r="B241" s="3">
        <f t="shared" si="24"/>
        <v>39061</v>
      </c>
      <c r="C241" s="16">
        <f t="shared" si="25"/>
        <v>9</v>
      </c>
      <c r="D241" s="19">
        <f t="shared" si="26"/>
        <v>9</v>
      </c>
      <c r="E241" s="18">
        <f t="shared" si="27"/>
        <v>9.375</v>
      </c>
      <c r="F241" s="13">
        <f t="shared" si="28"/>
        <v>243.48929177777777</v>
      </c>
      <c r="G241" s="10">
        <f t="shared" si="29"/>
        <v>0.7076504722222222</v>
      </c>
      <c r="H241" s="9">
        <f t="shared" si="30"/>
        <v>6.318992296</v>
      </c>
      <c r="I241" s="14">
        <f t="shared" si="31"/>
        <v>-1.73</v>
      </c>
    </row>
    <row r="242" spans="1:9" ht="13.5">
      <c r="A242" s="1" t="s">
        <v>696</v>
      </c>
      <c r="B242" s="3">
        <f t="shared" si="24"/>
        <v>39061</v>
      </c>
      <c r="C242" s="16">
        <f t="shared" si="25"/>
        <v>9</v>
      </c>
      <c r="D242" s="19">
        <f t="shared" si="26"/>
        <v>10</v>
      </c>
      <c r="E242" s="18">
        <f t="shared" si="27"/>
        <v>9.416666666666666</v>
      </c>
      <c r="F242" s="13">
        <f t="shared" si="28"/>
        <v>243.49842488888888</v>
      </c>
      <c r="G242" s="10">
        <f t="shared" si="29"/>
        <v>0.7076212222222221</v>
      </c>
      <c r="H242" s="9">
        <f t="shared" si="30"/>
        <v>6.318807335</v>
      </c>
      <c r="I242" s="14">
        <f t="shared" si="31"/>
        <v>-1.73</v>
      </c>
    </row>
    <row r="243" spans="1:9" ht="13.5">
      <c r="A243" s="1" t="s">
        <v>697</v>
      </c>
      <c r="B243" s="3">
        <f t="shared" si="24"/>
        <v>39061</v>
      </c>
      <c r="C243" s="16">
        <f t="shared" si="25"/>
        <v>9</v>
      </c>
      <c r="D243" s="19">
        <f t="shared" si="26"/>
        <v>11</v>
      </c>
      <c r="E243" s="18">
        <f t="shared" si="27"/>
        <v>9.458333333333334</v>
      </c>
      <c r="F243" s="13">
        <f t="shared" si="28"/>
        <v>243.5075573888889</v>
      </c>
      <c r="G243" s="10">
        <f t="shared" si="29"/>
        <v>0.7075920277777777</v>
      </c>
      <c r="H243" s="9">
        <f t="shared" si="30"/>
        <v>6.318622005</v>
      </c>
      <c r="I243" s="14">
        <f t="shared" si="31"/>
        <v>-1.73</v>
      </c>
    </row>
    <row r="244" spans="1:9" ht="13.5">
      <c r="A244" s="1" t="s">
        <v>698</v>
      </c>
      <c r="B244" s="3">
        <f t="shared" si="24"/>
        <v>39061</v>
      </c>
      <c r="C244" s="16">
        <f t="shared" si="25"/>
        <v>9</v>
      </c>
      <c r="D244" s="19">
        <f t="shared" si="26"/>
        <v>12</v>
      </c>
      <c r="E244" s="18">
        <f t="shared" si="27"/>
        <v>9.5</v>
      </c>
      <c r="F244" s="13">
        <f t="shared" si="28"/>
        <v>243.51668922222223</v>
      </c>
      <c r="G244" s="10">
        <f t="shared" si="29"/>
        <v>0.7075628611111111</v>
      </c>
      <c r="H244" s="9">
        <f t="shared" si="30"/>
        <v>6.318436305</v>
      </c>
      <c r="I244" s="14">
        <f t="shared" si="31"/>
        <v>-1.73</v>
      </c>
    </row>
    <row r="245" spans="1:9" ht="13.5">
      <c r="A245" s="1" t="s">
        <v>699</v>
      </c>
      <c r="B245" s="3">
        <f t="shared" si="24"/>
        <v>39061</v>
      </c>
      <c r="C245" s="16">
        <f t="shared" si="25"/>
        <v>9</v>
      </c>
      <c r="D245" s="19">
        <f t="shared" si="26"/>
        <v>13</v>
      </c>
      <c r="E245" s="18">
        <f t="shared" si="27"/>
        <v>9.541666666666666</v>
      </c>
      <c r="F245" s="13">
        <f t="shared" si="28"/>
        <v>243.5258203888889</v>
      </c>
      <c r="G245" s="10">
        <f t="shared" si="29"/>
        <v>0.70753375</v>
      </c>
      <c r="H245" s="9">
        <f t="shared" si="30"/>
        <v>6.318250236</v>
      </c>
      <c r="I245" s="14">
        <f t="shared" si="31"/>
        <v>-1.73</v>
      </c>
    </row>
    <row r="246" spans="1:9" ht="13.5">
      <c r="A246" s="1" t="s">
        <v>700</v>
      </c>
      <c r="B246" s="3">
        <f t="shared" si="24"/>
        <v>39061</v>
      </c>
      <c r="C246" s="16">
        <f t="shared" si="25"/>
        <v>9</v>
      </c>
      <c r="D246" s="19">
        <f t="shared" si="26"/>
        <v>14</v>
      </c>
      <c r="E246" s="18">
        <f t="shared" si="27"/>
        <v>9.583333333333334</v>
      </c>
      <c r="F246" s="13">
        <f t="shared" si="28"/>
        <v>243.53495091666667</v>
      </c>
      <c r="G246" s="10">
        <f t="shared" si="29"/>
        <v>0.7075046666666667</v>
      </c>
      <c r="H246" s="9">
        <f t="shared" si="30"/>
        <v>6.318063797</v>
      </c>
      <c r="I246" s="14">
        <f t="shared" si="31"/>
        <v>-1.73</v>
      </c>
    </row>
    <row r="247" spans="1:9" ht="13.5">
      <c r="A247" s="1" t="s">
        <v>701</v>
      </c>
      <c r="B247" s="3">
        <f t="shared" si="24"/>
        <v>39061</v>
      </c>
      <c r="C247" s="16">
        <f t="shared" si="25"/>
        <v>9</v>
      </c>
      <c r="D247" s="19">
        <f t="shared" si="26"/>
        <v>15</v>
      </c>
      <c r="E247" s="18">
        <f t="shared" si="27"/>
        <v>9.625</v>
      </c>
      <c r="F247" s="13">
        <f t="shared" si="28"/>
        <v>243.54408080555555</v>
      </c>
      <c r="G247" s="10">
        <f t="shared" si="29"/>
        <v>0.707475611111111</v>
      </c>
      <c r="H247" s="9">
        <f t="shared" si="30"/>
        <v>6.31787699</v>
      </c>
      <c r="I247" s="14">
        <f t="shared" si="31"/>
        <v>-1.73</v>
      </c>
    </row>
    <row r="248" spans="1:9" ht="13.5">
      <c r="A248" s="1" t="s">
        <v>702</v>
      </c>
      <c r="B248" s="3">
        <f t="shared" si="24"/>
        <v>39061</v>
      </c>
      <c r="C248" s="16">
        <f t="shared" si="25"/>
        <v>9</v>
      </c>
      <c r="D248" s="19">
        <f t="shared" si="26"/>
        <v>16</v>
      </c>
      <c r="E248" s="18">
        <f t="shared" si="27"/>
        <v>9.666666666666666</v>
      </c>
      <c r="F248" s="13">
        <f t="shared" si="28"/>
        <v>243.5532100277778</v>
      </c>
      <c r="G248" s="10">
        <f t="shared" si="29"/>
        <v>0.7074465833333333</v>
      </c>
      <c r="H248" s="9">
        <f t="shared" si="30"/>
        <v>6.317689813</v>
      </c>
      <c r="I248" s="14">
        <f t="shared" si="31"/>
        <v>-1.73</v>
      </c>
    </row>
    <row r="249" spans="1:9" ht="13.5">
      <c r="A249" s="1" t="s">
        <v>703</v>
      </c>
      <c r="B249" s="3">
        <f t="shared" si="24"/>
        <v>39061</v>
      </c>
      <c r="C249" s="16">
        <f t="shared" si="25"/>
        <v>9</v>
      </c>
      <c r="D249" s="19">
        <f t="shared" si="26"/>
        <v>17</v>
      </c>
      <c r="E249" s="18">
        <f t="shared" si="27"/>
        <v>9.708333333333334</v>
      </c>
      <c r="F249" s="13">
        <f t="shared" si="28"/>
        <v>243.56233861111113</v>
      </c>
      <c r="G249" s="10">
        <f t="shared" si="29"/>
        <v>0.707417611111111</v>
      </c>
      <c r="H249" s="9">
        <f t="shared" si="30"/>
        <v>6.317502266</v>
      </c>
      <c r="I249" s="14">
        <f t="shared" si="31"/>
        <v>-1.73</v>
      </c>
    </row>
    <row r="250" spans="1:9" ht="13.5">
      <c r="A250" s="1" t="s">
        <v>704</v>
      </c>
      <c r="B250" s="3">
        <f t="shared" si="24"/>
        <v>39061</v>
      </c>
      <c r="C250" s="16">
        <f t="shared" si="25"/>
        <v>9</v>
      </c>
      <c r="D250" s="19">
        <f t="shared" si="26"/>
        <v>18</v>
      </c>
      <c r="E250" s="18">
        <f t="shared" si="27"/>
        <v>9.75</v>
      </c>
      <c r="F250" s="13">
        <f t="shared" si="28"/>
        <v>243.57146652777777</v>
      </c>
      <c r="G250" s="10">
        <f t="shared" si="29"/>
        <v>0.7073886666666667</v>
      </c>
      <c r="H250" s="9">
        <f t="shared" si="30"/>
        <v>6.317314351</v>
      </c>
      <c r="I250" s="14">
        <f t="shared" si="31"/>
        <v>-1.73</v>
      </c>
    </row>
    <row r="251" spans="1:9" ht="13.5">
      <c r="A251" s="1" t="s">
        <v>705</v>
      </c>
      <c r="B251" s="3">
        <f t="shared" si="24"/>
        <v>39061</v>
      </c>
      <c r="C251" s="16">
        <f t="shared" si="25"/>
        <v>9</v>
      </c>
      <c r="D251" s="19">
        <f t="shared" si="26"/>
        <v>19</v>
      </c>
      <c r="E251" s="18">
        <f t="shared" si="27"/>
        <v>9.791666666666666</v>
      </c>
      <c r="F251" s="13">
        <f t="shared" si="28"/>
        <v>243.58059380555557</v>
      </c>
      <c r="G251" s="10">
        <f t="shared" si="29"/>
        <v>0.70735975</v>
      </c>
      <c r="H251" s="9">
        <f t="shared" si="30"/>
        <v>6.317126066</v>
      </c>
      <c r="I251" s="14">
        <f t="shared" si="31"/>
        <v>-1.73</v>
      </c>
    </row>
    <row r="252" spans="1:9" ht="13.5">
      <c r="A252" s="1" t="s">
        <v>706</v>
      </c>
      <c r="B252" s="3">
        <f t="shared" si="24"/>
        <v>39061</v>
      </c>
      <c r="C252" s="16">
        <f t="shared" si="25"/>
        <v>9</v>
      </c>
      <c r="D252" s="19">
        <f t="shared" si="26"/>
        <v>20</v>
      </c>
      <c r="E252" s="18">
        <f t="shared" si="27"/>
        <v>9.833333333333334</v>
      </c>
      <c r="F252" s="13">
        <f t="shared" si="28"/>
        <v>243.5897203888889</v>
      </c>
      <c r="G252" s="10">
        <f t="shared" si="29"/>
        <v>0.7073308888888888</v>
      </c>
      <c r="H252" s="9">
        <f t="shared" si="30"/>
        <v>6.316937412</v>
      </c>
      <c r="I252" s="14">
        <f t="shared" si="31"/>
        <v>-1.73</v>
      </c>
    </row>
    <row r="253" spans="1:9" ht="13.5">
      <c r="A253" s="1" t="s">
        <v>707</v>
      </c>
      <c r="B253" s="3">
        <f t="shared" si="24"/>
        <v>39061</v>
      </c>
      <c r="C253" s="16">
        <f t="shared" si="25"/>
        <v>9</v>
      </c>
      <c r="D253" s="19">
        <f t="shared" si="26"/>
        <v>21</v>
      </c>
      <c r="E253" s="18">
        <f t="shared" si="27"/>
        <v>9.875</v>
      </c>
      <c r="F253" s="13">
        <f t="shared" si="28"/>
        <v>243.59884633333334</v>
      </c>
      <c r="G253" s="10">
        <f t="shared" si="29"/>
        <v>0.7073020555555555</v>
      </c>
      <c r="H253" s="9">
        <f t="shared" si="30"/>
        <v>6.316748389</v>
      </c>
      <c r="I253" s="14">
        <f t="shared" si="31"/>
        <v>-1.73</v>
      </c>
    </row>
    <row r="254" spans="1:9" ht="13.5">
      <c r="A254" s="1" t="s">
        <v>708</v>
      </c>
      <c r="B254" s="3">
        <f t="shared" si="24"/>
        <v>39061</v>
      </c>
      <c r="C254" s="16">
        <f t="shared" si="25"/>
        <v>9</v>
      </c>
      <c r="D254" s="19">
        <f t="shared" si="26"/>
        <v>22</v>
      </c>
      <c r="E254" s="18">
        <f t="shared" si="27"/>
        <v>9.916666666666666</v>
      </c>
      <c r="F254" s="13">
        <f t="shared" si="28"/>
        <v>243.6079716111111</v>
      </c>
      <c r="G254" s="10">
        <f t="shared" si="29"/>
        <v>0.70727325</v>
      </c>
      <c r="H254" s="9">
        <f t="shared" si="30"/>
        <v>6.316558996</v>
      </c>
      <c r="I254" s="14">
        <f t="shared" si="31"/>
        <v>-1.73</v>
      </c>
    </row>
    <row r="255" spans="1:9" ht="13.5">
      <c r="A255" s="1" t="s">
        <v>709</v>
      </c>
      <c r="B255" s="3">
        <f t="shared" si="24"/>
        <v>39061</v>
      </c>
      <c r="C255" s="16">
        <f t="shared" si="25"/>
        <v>9</v>
      </c>
      <c r="D255" s="19">
        <f t="shared" si="26"/>
        <v>23</v>
      </c>
      <c r="E255" s="18">
        <f t="shared" si="27"/>
        <v>9.958333333333334</v>
      </c>
      <c r="F255" s="13">
        <f t="shared" si="28"/>
        <v>243.61709622222222</v>
      </c>
      <c r="G255" s="10">
        <f t="shared" si="29"/>
        <v>0.7072444999999999</v>
      </c>
      <c r="H255" s="9">
        <f t="shared" si="30"/>
        <v>6.316369235</v>
      </c>
      <c r="I255" s="14">
        <f t="shared" si="31"/>
        <v>-1.73</v>
      </c>
    </row>
    <row r="256" spans="1:9" ht="13.5">
      <c r="A256" s="1" t="s">
        <v>710</v>
      </c>
      <c r="B256" s="3">
        <f t="shared" si="24"/>
        <v>39062</v>
      </c>
      <c r="C256" s="16">
        <f t="shared" si="25"/>
        <v>10</v>
      </c>
      <c r="D256" s="19">
        <f t="shared" si="26"/>
        <v>0</v>
      </c>
      <c r="E256" s="18">
        <f t="shared" si="27"/>
        <v>10</v>
      </c>
      <c r="F256" s="13">
        <f t="shared" si="28"/>
        <v>243.62622016666668</v>
      </c>
      <c r="G256" s="10">
        <f t="shared" si="29"/>
        <v>0.7072157499999999</v>
      </c>
      <c r="H256" s="9">
        <f t="shared" si="30"/>
        <v>6.316179104</v>
      </c>
      <c r="I256" s="14">
        <f t="shared" si="31"/>
        <v>-1.73</v>
      </c>
    </row>
    <row r="257" spans="1:9" ht="13.5">
      <c r="A257" s="1" t="s">
        <v>711</v>
      </c>
      <c r="B257" s="3">
        <f t="shared" si="24"/>
        <v>39062</v>
      </c>
      <c r="C257" s="16">
        <f t="shared" si="25"/>
        <v>10</v>
      </c>
      <c r="D257" s="19">
        <f t="shared" si="26"/>
        <v>1</v>
      </c>
      <c r="E257" s="18">
        <f t="shared" si="27"/>
        <v>10.041666666666666</v>
      </c>
      <c r="F257" s="13">
        <f t="shared" si="28"/>
        <v>243.63534344444443</v>
      </c>
      <c r="G257" s="10">
        <f t="shared" si="29"/>
        <v>0.7071870833333332</v>
      </c>
      <c r="H257" s="9">
        <f t="shared" si="30"/>
        <v>6.315988604</v>
      </c>
      <c r="I257" s="14">
        <f t="shared" si="31"/>
        <v>-1.73</v>
      </c>
    </row>
    <row r="258" spans="1:9" ht="13.5">
      <c r="A258" s="1" t="s">
        <v>712</v>
      </c>
      <c r="B258" s="3">
        <f t="shared" si="24"/>
        <v>39062</v>
      </c>
      <c r="C258" s="16">
        <f t="shared" si="25"/>
        <v>10</v>
      </c>
      <c r="D258" s="19">
        <f t="shared" si="26"/>
        <v>2</v>
      </c>
      <c r="E258" s="18">
        <f t="shared" si="27"/>
        <v>10.083333333333334</v>
      </c>
      <c r="F258" s="13">
        <f t="shared" si="28"/>
        <v>243.64446605555554</v>
      </c>
      <c r="G258" s="10">
        <f t="shared" si="29"/>
        <v>0.7071584166666666</v>
      </c>
      <c r="H258" s="9">
        <f t="shared" si="30"/>
        <v>6.315797736</v>
      </c>
      <c r="I258" s="14">
        <f t="shared" si="31"/>
        <v>-1.73</v>
      </c>
    </row>
    <row r="259" spans="1:9" ht="13.5">
      <c r="A259" s="1" t="s">
        <v>713</v>
      </c>
      <c r="B259" s="3">
        <f t="shared" si="24"/>
        <v>39062</v>
      </c>
      <c r="C259" s="16">
        <f t="shared" si="25"/>
        <v>10</v>
      </c>
      <c r="D259" s="19">
        <f t="shared" si="26"/>
        <v>3</v>
      </c>
      <c r="E259" s="18">
        <f t="shared" si="27"/>
        <v>10.125</v>
      </c>
      <c r="F259" s="13">
        <f t="shared" si="28"/>
        <v>243.653588</v>
      </c>
      <c r="G259" s="10">
        <f t="shared" si="29"/>
        <v>0.7071298055555555</v>
      </c>
      <c r="H259" s="9">
        <f t="shared" si="30"/>
        <v>6.315606498</v>
      </c>
      <c r="I259" s="14">
        <f t="shared" si="31"/>
        <v>-1.73</v>
      </c>
    </row>
    <row r="260" spans="1:9" ht="13.5">
      <c r="A260" s="1" t="s">
        <v>714</v>
      </c>
      <c r="B260" s="3">
        <f t="shared" si="24"/>
        <v>39062</v>
      </c>
      <c r="C260" s="16">
        <f t="shared" si="25"/>
        <v>10</v>
      </c>
      <c r="D260" s="19">
        <f t="shared" si="26"/>
        <v>4</v>
      </c>
      <c r="E260" s="18">
        <f t="shared" si="27"/>
        <v>10.166666666666666</v>
      </c>
      <c r="F260" s="13">
        <f t="shared" si="28"/>
        <v>243.66270925</v>
      </c>
      <c r="G260" s="10">
        <f t="shared" si="29"/>
        <v>0.7071012222222222</v>
      </c>
      <c r="H260" s="9">
        <f t="shared" si="30"/>
        <v>6.315414891</v>
      </c>
      <c r="I260" s="14">
        <f t="shared" si="31"/>
        <v>-1.73</v>
      </c>
    </row>
    <row r="261" spans="1:9" ht="13.5">
      <c r="A261" s="1" t="s">
        <v>715</v>
      </c>
      <c r="B261" s="3">
        <f t="shared" si="24"/>
        <v>39062</v>
      </c>
      <c r="C261" s="16">
        <f t="shared" si="25"/>
        <v>10</v>
      </c>
      <c r="D261" s="19">
        <f t="shared" si="26"/>
        <v>5</v>
      </c>
      <c r="E261" s="18">
        <f t="shared" si="27"/>
        <v>10.208333333333334</v>
      </c>
      <c r="F261" s="13">
        <f t="shared" si="28"/>
        <v>243.67182983333333</v>
      </c>
      <c r="G261" s="10">
        <f t="shared" si="29"/>
        <v>0.7070726944444444</v>
      </c>
      <c r="H261" s="9">
        <f t="shared" si="30"/>
        <v>6.315222915</v>
      </c>
      <c r="I261" s="14">
        <f t="shared" si="31"/>
        <v>-1.73</v>
      </c>
    </row>
    <row r="262" spans="1:9" ht="13.5">
      <c r="A262" s="1" t="s">
        <v>716</v>
      </c>
      <c r="B262" s="3">
        <f t="shared" si="24"/>
        <v>39062</v>
      </c>
      <c r="C262" s="16">
        <f t="shared" si="25"/>
        <v>10</v>
      </c>
      <c r="D262" s="19">
        <f t="shared" si="26"/>
        <v>6</v>
      </c>
      <c r="E262" s="18">
        <f t="shared" si="27"/>
        <v>10.25</v>
      </c>
      <c r="F262" s="13">
        <f t="shared" si="28"/>
        <v>243.68094975</v>
      </c>
      <c r="G262" s="10">
        <f t="shared" si="29"/>
        <v>0.7070441666666666</v>
      </c>
      <c r="H262" s="9">
        <f t="shared" si="30"/>
        <v>6.31503057</v>
      </c>
      <c r="I262" s="14">
        <f t="shared" si="31"/>
        <v>-1.73</v>
      </c>
    </row>
    <row r="263" spans="1:9" ht="13.5">
      <c r="A263" s="1" t="s">
        <v>717</v>
      </c>
      <c r="B263" s="3">
        <f t="shared" si="24"/>
        <v>39062</v>
      </c>
      <c r="C263" s="16">
        <f t="shared" si="25"/>
        <v>10</v>
      </c>
      <c r="D263" s="19">
        <f t="shared" si="26"/>
        <v>7</v>
      </c>
      <c r="E263" s="18">
        <f t="shared" si="27"/>
        <v>10.291666666666666</v>
      </c>
      <c r="F263" s="13">
        <f t="shared" si="28"/>
        <v>243.690069</v>
      </c>
      <c r="G263" s="10">
        <f t="shared" si="29"/>
        <v>0.7070156944444445</v>
      </c>
      <c r="H263" s="9">
        <f t="shared" si="30"/>
        <v>6.314837856</v>
      </c>
      <c r="I263" s="14">
        <f t="shared" si="31"/>
        <v>-1.73</v>
      </c>
    </row>
    <row r="264" spans="1:9" ht="13.5">
      <c r="A264" s="1" t="s">
        <v>718</v>
      </c>
      <c r="B264" s="3">
        <f t="shared" si="24"/>
        <v>39062</v>
      </c>
      <c r="C264" s="16">
        <f t="shared" si="25"/>
        <v>10</v>
      </c>
      <c r="D264" s="19">
        <f t="shared" si="26"/>
        <v>8</v>
      </c>
      <c r="E264" s="18">
        <f t="shared" si="27"/>
        <v>10.333333333333334</v>
      </c>
      <c r="F264" s="13">
        <f t="shared" si="28"/>
        <v>243.69918755555557</v>
      </c>
      <c r="G264" s="10">
        <f t="shared" si="29"/>
        <v>0.7069872777777777</v>
      </c>
      <c r="H264" s="9">
        <f t="shared" si="30"/>
        <v>6.314644773</v>
      </c>
      <c r="I264" s="14">
        <f t="shared" si="31"/>
        <v>-1.73</v>
      </c>
    </row>
    <row r="265" spans="1:9" ht="13.5">
      <c r="A265" s="1" t="s">
        <v>719</v>
      </c>
      <c r="B265" s="3">
        <f t="shared" si="24"/>
        <v>39062</v>
      </c>
      <c r="C265" s="16">
        <f t="shared" si="25"/>
        <v>10</v>
      </c>
      <c r="D265" s="19">
        <f t="shared" si="26"/>
        <v>9</v>
      </c>
      <c r="E265" s="18">
        <f t="shared" si="27"/>
        <v>10.375</v>
      </c>
      <c r="F265" s="13">
        <f t="shared" si="28"/>
        <v>243.70830541666666</v>
      </c>
      <c r="G265" s="10">
        <f t="shared" si="29"/>
        <v>0.7069588611111111</v>
      </c>
      <c r="H265" s="9">
        <f t="shared" si="30"/>
        <v>6.314451321</v>
      </c>
      <c r="I265" s="14">
        <f t="shared" si="31"/>
        <v>-1.73</v>
      </c>
    </row>
    <row r="266" spans="1:9" ht="13.5">
      <c r="A266" s="1" t="s">
        <v>720</v>
      </c>
      <c r="B266" s="3">
        <f t="shared" si="24"/>
        <v>39062</v>
      </c>
      <c r="C266" s="16">
        <f t="shared" si="25"/>
        <v>10</v>
      </c>
      <c r="D266" s="19">
        <f t="shared" si="26"/>
        <v>10</v>
      </c>
      <c r="E266" s="18">
        <f t="shared" si="27"/>
        <v>10.416666666666666</v>
      </c>
      <c r="F266" s="13">
        <f t="shared" si="28"/>
        <v>243.71742261111112</v>
      </c>
      <c r="G266" s="10">
        <f t="shared" si="29"/>
        <v>0.7069304999999999</v>
      </c>
      <c r="H266" s="9">
        <f t="shared" si="30"/>
        <v>6.314257501</v>
      </c>
      <c r="I266" s="14">
        <f t="shared" si="31"/>
        <v>-1.73</v>
      </c>
    </row>
    <row r="267" spans="1:9" ht="13.5">
      <c r="A267" s="1" t="s">
        <v>721</v>
      </c>
      <c r="B267" s="3">
        <f t="shared" si="24"/>
        <v>39062</v>
      </c>
      <c r="C267" s="16">
        <f t="shared" si="25"/>
        <v>10</v>
      </c>
      <c r="D267" s="19">
        <f t="shared" si="26"/>
        <v>11</v>
      </c>
      <c r="E267" s="18">
        <f t="shared" si="27"/>
        <v>10.458333333333334</v>
      </c>
      <c r="F267" s="13">
        <f t="shared" si="28"/>
        <v>243.72653911111112</v>
      </c>
      <c r="G267" s="10">
        <f t="shared" si="29"/>
        <v>0.7069021944444444</v>
      </c>
      <c r="H267" s="9">
        <f t="shared" si="30"/>
        <v>6.314063311</v>
      </c>
      <c r="I267" s="14">
        <f t="shared" si="31"/>
        <v>-1.73</v>
      </c>
    </row>
    <row r="268" spans="1:9" ht="13.5">
      <c r="A268" s="1" t="s">
        <v>722</v>
      </c>
      <c r="B268" s="3">
        <f t="shared" si="24"/>
        <v>39062</v>
      </c>
      <c r="C268" s="16">
        <f>B268-$B$16</f>
        <v>10</v>
      </c>
      <c r="D268" s="19">
        <f t="shared" si="26"/>
        <v>12</v>
      </c>
      <c r="E268" s="18">
        <f t="shared" si="27"/>
        <v>10.5</v>
      </c>
      <c r="F268" s="13">
        <f t="shared" si="28"/>
        <v>243.73565491666665</v>
      </c>
      <c r="G268" s="10">
        <f t="shared" si="29"/>
        <v>0.7068738888888888</v>
      </c>
      <c r="H268" s="9">
        <f t="shared" si="30"/>
        <v>6.313868753</v>
      </c>
      <c r="I268" s="14">
        <f t="shared" si="31"/>
        <v>-1.73</v>
      </c>
    </row>
    <row r="269" spans="1:9" ht="13.5">
      <c r="A269" s="1" t="s">
        <v>723</v>
      </c>
      <c r="B269" s="3">
        <f t="shared" si="24"/>
        <v>39062</v>
      </c>
      <c r="C269" s="16">
        <f aca="true" t="shared" si="32" ref="C269:C294">B269-$B$16</f>
        <v>10</v>
      </c>
      <c r="D269" s="19">
        <f t="shared" si="26"/>
        <v>13</v>
      </c>
      <c r="E269" s="18">
        <f t="shared" si="27"/>
        <v>10.541666666666666</v>
      </c>
      <c r="F269" s="13">
        <f t="shared" si="28"/>
        <v>243.74477005555553</v>
      </c>
      <c r="G269" s="10">
        <f t="shared" si="29"/>
        <v>0.7068456388888888</v>
      </c>
      <c r="H269" s="9">
        <f t="shared" si="30"/>
        <v>6.313673826</v>
      </c>
      <c r="I269" s="14">
        <f t="shared" si="31"/>
        <v>-1.73</v>
      </c>
    </row>
    <row r="270" spans="1:9" ht="13.5">
      <c r="A270" s="1" t="s">
        <v>724</v>
      </c>
      <c r="B270" s="3">
        <f t="shared" si="24"/>
        <v>39062</v>
      </c>
      <c r="C270" s="16">
        <f t="shared" si="32"/>
        <v>10</v>
      </c>
      <c r="D270" s="19">
        <f t="shared" si="26"/>
        <v>14</v>
      </c>
      <c r="E270" s="18">
        <f t="shared" si="27"/>
        <v>10.583333333333334</v>
      </c>
      <c r="F270" s="13">
        <f t="shared" si="28"/>
        <v>243.7538845</v>
      </c>
      <c r="G270" s="10">
        <f t="shared" si="29"/>
        <v>0.7068174444444444</v>
      </c>
      <c r="H270" s="9">
        <f t="shared" si="30"/>
        <v>6.31347853</v>
      </c>
      <c r="I270" s="14">
        <f t="shared" si="31"/>
        <v>-1.73</v>
      </c>
    </row>
    <row r="271" spans="1:9" ht="13.5">
      <c r="A271" s="1" t="s">
        <v>725</v>
      </c>
      <c r="B271" s="3">
        <f t="shared" si="24"/>
        <v>39062</v>
      </c>
      <c r="C271" s="16">
        <f t="shared" si="32"/>
        <v>10</v>
      </c>
      <c r="D271" s="19">
        <f t="shared" si="26"/>
        <v>15</v>
      </c>
      <c r="E271" s="18">
        <f t="shared" si="27"/>
        <v>10.625</v>
      </c>
      <c r="F271" s="13">
        <f t="shared" si="28"/>
        <v>243.76299822222222</v>
      </c>
      <c r="G271" s="10">
        <f t="shared" si="29"/>
        <v>0.7067892499999999</v>
      </c>
      <c r="H271" s="9">
        <f t="shared" si="30"/>
        <v>6.313282865</v>
      </c>
      <c r="I271" s="14">
        <f t="shared" si="31"/>
        <v>-1.73</v>
      </c>
    </row>
    <row r="272" spans="1:9" ht="13.5">
      <c r="A272" s="1" t="s">
        <v>726</v>
      </c>
      <c r="B272" s="3">
        <f t="shared" si="24"/>
        <v>39062</v>
      </c>
      <c r="C272" s="16">
        <f t="shared" si="32"/>
        <v>10</v>
      </c>
      <c r="D272" s="19">
        <f t="shared" si="26"/>
        <v>16</v>
      </c>
      <c r="E272" s="18">
        <f t="shared" si="27"/>
        <v>10.666666666666666</v>
      </c>
      <c r="F272" s="13">
        <f t="shared" si="28"/>
        <v>243.77211127777778</v>
      </c>
      <c r="G272" s="10">
        <f t="shared" si="29"/>
        <v>0.7067611111111111</v>
      </c>
      <c r="H272" s="9">
        <f t="shared" si="30"/>
        <v>6.313086832</v>
      </c>
      <c r="I272" s="14">
        <f t="shared" si="31"/>
        <v>-1.73</v>
      </c>
    </row>
    <row r="273" spans="1:9" ht="13.5">
      <c r="A273" s="1" t="s">
        <v>727</v>
      </c>
      <c r="B273" s="3">
        <f aca="true" t="shared" si="33" ref="B273:B315">DATE(FIXED(MID(A273,9,4)),FIXED(MID(A273,4,3)),FIXED(MID(A273,1,3)))</f>
        <v>39062</v>
      </c>
      <c r="C273" s="16">
        <f t="shared" si="32"/>
        <v>10</v>
      </c>
      <c r="D273" s="19">
        <f aca="true" t="shared" si="34" ref="D273:D315">VALUE(MID(A273,14,2))</f>
        <v>17</v>
      </c>
      <c r="E273" s="18">
        <f aca="true" t="shared" si="35" ref="E273:E315">C273+D273/24</f>
        <v>10.708333333333334</v>
      </c>
      <c r="F273" s="13">
        <f aca="true" t="shared" si="36" ref="F273:F315">VALUE(MID(A273,27,3))+VALUE(MID(A273,31,2))/60+VALUE(MID(A273,34,7))/3600</f>
        <v>243.7812236388889</v>
      </c>
      <c r="G273" s="10">
        <f aca="true" t="shared" si="37" ref="G273:G315">(VALUE(MID(A273,44,2))+VALUE(MID(A273,47,2))/60+VALUE(MID(A273,50,7))/3600)*(IF(MID(A273,43,1)="-",-1,1))</f>
        <v>0.7067330277777777</v>
      </c>
      <c r="H273" s="9">
        <f aca="true" t="shared" si="38" ref="H273:H315">VALUE(MID(A273,59,14))</f>
        <v>6.31289043</v>
      </c>
      <c r="I273" s="14">
        <f aca="true" t="shared" si="39" ref="I273:I315">VALUE(MID(A273,74,6))</f>
        <v>-1.73</v>
      </c>
    </row>
    <row r="274" spans="1:9" ht="13.5">
      <c r="A274" s="1" t="s">
        <v>728</v>
      </c>
      <c r="B274" s="3">
        <f t="shared" si="33"/>
        <v>39062</v>
      </c>
      <c r="C274" s="16">
        <f t="shared" si="32"/>
        <v>10</v>
      </c>
      <c r="D274" s="19">
        <f t="shared" si="34"/>
        <v>18</v>
      </c>
      <c r="E274" s="18">
        <f t="shared" si="35"/>
        <v>10.75</v>
      </c>
      <c r="F274" s="13">
        <f t="shared" si="36"/>
        <v>243.79033530555554</v>
      </c>
      <c r="G274" s="10">
        <f t="shared" si="37"/>
        <v>0.7067049444444444</v>
      </c>
      <c r="H274" s="9">
        <f t="shared" si="38"/>
        <v>6.312693659</v>
      </c>
      <c r="I274" s="14">
        <f t="shared" si="39"/>
        <v>-1.73</v>
      </c>
    </row>
    <row r="275" spans="1:9" ht="13.5">
      <c r="A275" s="1" t="s">
        <v>729</v>
      </c>
      <c r="B275" s="3">
        <f t="shared" si="33"/>
        <v>39062</v>
      </c>
      <c r="C275" s="16">
        <f t="shared" si="32"/>
        <v>10</v>
      </c>
      <c r="D275" s="19">
        <f t="shared" si="34"/>
        <v>19</v>
      </c>
      <c r="E275" s="18">
        <f t="shared" si="35"/>
        <v>10.791666666666666</v>
      </c>
      <c r="F275" s="13">
        <f t="shared" si="36"/>
        <v>243.79944627777778</v>
      </c>
      <c r="G275" s="10">
        <f t="shared" si="37"/>
        <v>0.7066769166666667</v>
      </c>
      <c r="H275" s="9">
        <f t="shared" si="38"/>
        <v>6.31249652</v>
      </c>
      <c r="I275" s="14">
        <f t="shared" si="39"/>
        <v>-1.73</v>
      </c>
    </row>
    <row r="276" spans="1:9" ht="13.5">
      <c r="A276" s="1" t="s">
        <v>730</v>
      </c>
      <c r="B276" s="3">
        <f t="shared" si="33"/>
        <v>39062</v>
      </c>
      <c r="C276" s="16">
        <f t="shared" si="32"/>
        <v>10</v>
      </c>
      <c r="D276" s="19">
        <f t="shared" si="34"/>
        <v>20</v>
      </c>
      <c r="E276" s="18">
        <f t="shared" si="35"/>
        <v>10.833333333333334</v>
      </c>
      <c r="F276" s="13">
        <f t="shared" si="36"/>
        <v>243.8085565277778</v>
      </c>
      <c r="G276" s="10">
        <f t="shared" si="37"/>
        <v>0.7066489166666666</v>
      </c>
      <c r="H276" s="9">
        <f t="shared" si="38"/>
        <v>6.312299012</v>
      </c>
      <c r="I276" s="14">
        <f t="shared" si="39"/>
        <v>-1.73</v>
      </c>
    </row>
    <row r="277" spans="1:9" ht="13.5">
      <c r="A277" s="1" t="s">
        <v>731</v>
      </c>
      <c r="B277" s="3">
        <f t="shared" si="33"/>
        <v>39062</v>
      </c>
      <c r="C277" s="16">
        <f t="shared" si="32"/>
        <v>10</v>
      </c>
      <c r="D277" s="19">
        <f t="shared" si="34"/>
        <v>21</v>
      </c>
      <c r="E277" s="18">
        <f t="shared" si="35"/>
        <v>10.875</v>
      </c>
      <c r="F277" s="13">
        <f t="shared" si="36"/>
        <v>243.81766608333334</v>
      </c>
      <c r="G277" s="10">
        <f t="shared" si="37"/>
        <v>0.7066209722222222</v>
      </c>
      <c r="H277" s="9">
        <f t="shared" si="38"/>
        <v>6.312101135</v>
      </c>
      <c r="I277" s="14">
        <f t="shared" si="39"/>
        <v>-1.73</v>
      </c>
    </row>
    <row r="278" spans="1:9" ht="13.5">
      <c r="A278" s="1" t="s">
        <v>732</v>
      </c>
      <c r="B278" s="3">
        <f t="shared" si="33"/>
        <v>39062</v>
      </c>
      <c r="C278" s="16">
        <f t="shared" si="32"/>
        <v>10</v>
      </c>
      <c r="D278" s="19">
        <f t="shared" si="34"/>
        <v>22</v>
      </c>
      <c r="E278" s="18">
        <f t="shared" si="35"/>
        <v>10.916666666666666</v>
      </c>
      <c r="F278" s="13">
        <f t="shared" si="36"/>
        <v>243.82677494444445</v>
      </c>
      <c r="G278" s="10">
        <f t="shared" si="37"/>
        <v>0.7065930555555555</v>
      </c>
      <c r="H278" s="9">
        <f t="shared" si="38"/>
        <v>6.31190289</v>
      </c>
      <c r="I278" s="14">
        <f t="shared" si="39"/>
        <v>-1.73</v>
      </c>
    </row>
    <row r="279" spans="1:9" ht="13.5">
      <c r="A279" s="1" t="s">
        <v>733</v>
      </c>
      <c r="B279" s="3">
        <f t="shared" si="33"/>
        <v>39062</v>
      </c>
      <c r="C279" s="16">
        <f t="shared" si="32"/>
        <v>10</v>
      </c>
      <c r="D279" s="19">
        <f t="shared" si="34"/>
        <v>23</v>
      </c>
      <c r="E279" s="18">
        <f t="shared" si="35"/>
        <v>10.958333333333334</v>
      </c>
      <c r="F279" s="13">
        <f t="shared" si="36"/>
        <v>243.83588308333333</v>
      </c>
      <c r="G279" s="10">
        <f t="shared" si="37"/>
        <v>0.7065651666666666</v>
      </c>
      <c r="H279" s="9">
        <f t="shared" si="38"/>
        <v>6.311704276</v>
      </c>
      <c r="I279" s="14">
        <f t="shared" si="39"/>
        <v>-1.73</v>
      </c>
    </row>
    <row r="280" spans="1:9" ht="13.5">
      <c r="A280" s="1" t="s">
        <v>734</v>
      </c>
      <c r="B280" s="3">
        <f t="shared" si="33"/>
        <v>39063</v>
      </c>
      <c r="C280" s="16">
        <f t="shared" si="32"/>
        <v>11</v>
      </c>
      <c r="D280" s="19">
        <f t="shared" si="34"/>
        <v>0</v>
      </c>
      <c r="E280" s="18">
        <f t="shared" si="35"/>
        <v>11</v>
      </c>
      <c r="F280" s="13">
        <f t="shared" si="36"/>
        <v>243.84499052777778</v>
      </c>
      <c r="G280" s="10">
        <f t="shared" si="37"/>
        <v>0.7065373055555555</v>
      </c>
      <c r="H280" s="9">
        <f t="shared" si="38"/>
        <v>6.311505294</v>
      </c>
      <c r="I280" s="14">
        <f t="shared" si="39"/>
        <v>-1.73</v>
      </c>
    </row>
    <row r="281" spans="1:9" ht="13.5">
      <c r="A281" s="1" t="s">
        <v>735</v>
      </c>
      <c r="B281" s="3">
        <f t="shared" si="33"/>
        <v>39063</v>
      </c>
      <c r="C281" s="16">
        <f t="shared" si="32"/>
        <v>11</v>
      </c>
      <c r="D281" s="19">
        <f t="shared" si="34"/>
        <v>1</v>
      </c>
      <c r="E281" s="18">
        <f t="shared" si="35"/>
        <v>11.041666666666666</v>
      </c>
      <c r="F281" s="13">
        <f t="shared" si="36"/>
        <v>243.85409725</v>
      </c>
      <c r="G281" s="10">
        <f t="shared" si="37"/>
        <v>0.7065094999999999</v>
      </c>
      <c r="H281" s="9">
        <f t="shared" si="38"/>
        <v>6.311305943</v>
      </c>
      <c r="I281" s="14">
        <f t="shared" si="39"/>
        <v>-1.73</v>
      </c>
    </row>
    <row r="282" spans="1:9" ht="13.5">
      <c r="A282" s="1" t="s">
        <v>736</v>
      </c>
      <c r="B282" s="3">
        <f t="shared" si="33"/>
        <v>39063</v>
      </c>
      <c r="C282" s="16">
        <f t="shared" si="32"/>
        <v>11</v>
      </c>
      <c r="D282" s="19">
        <f t="shared" si="34"/>
        <v>2</v>
      </c>
      <c r="E282" s="18">
        <f t="shared" si="35"/>
        <v>11.083333333333334</v>
      </c>
      <c r="F282" s="13">
        <f t="shared" si="36"/>
        <v>243.86320327777779</v>
      </c>
      <c r="G282" s="10">
        <f t="shared" si="37"/>
        <v>0.7064817222222222</v>
      </c>
      <c r="H282" s="9">
        <f t="shared" si="38"/>
        <v>6.311106224</v>
      </c>
      <c r="I282" s="14">
        <f t="shared" si="39"/>
        <v>-1.73</v>
      </c>
    </row>
    <row r="283" spans="1:9" ht="13.5">
      <c r="A283" s="1" t="s">
        <v>737</v>
      </c>
      <c r="B283" s="3">
        <f t="shared" si="33"/>
        <v>39063</v>
      </c>
      <c r="C283" s="16">
        <f t="shared" si="32"/>
        <v>11</v>
      </c>
      <c r="D283" s="19">
        <f t="shared" si="34"/>
        <v>3</v>
      </c>
      <c r="E283" s="18">
        <f t="shared" si="35"/>
        <v>11.125</v>
      </c>
      <c r="F283" s="13">
        <f t="shared" si="36"/>
        <v>243.87230858333334</v>
      </c>
      <c r="G283" s="10">
        <f t="shared" si="37"/>
        <v>0.7064539999999999</v>
      </c>
      <c r="H283" s="9">
        <f t="shared" si="38"/>
        <v>6.310906137</v>
      </c>
      <c r="I283" s="14">
        <f t="shared" si="39"/>
        <v>-1.73</v>
      </c>
    </row>
    <row r="284" spans="1:9" ht="13.5">
      <c r="A284" s="1" t="s">
        <v>738</v>
      </c>
      <c r="B284" s="3">
        <f t="shared" si="33"/>
        <v>39063</v>
      </c>
      <c r="C284" s="16">
        <f t="shared" si="32"/>
        <v>11</v>
      </c>
      <c r="D284" s="19">
        <f t="shared" si="34"/>
        <v>4</v>
      </c>
      <c r="E284" s="18">
        <f t="shared" si="35"/>
        <v>11.166666666666666</v>
      </c>
      <c r="F284" s="13">
        <f t="shared" si="36"/>
        <v>243.88141319444446</v>
      </c>
      <c r="G284" s="10">
        <f t="shared" si="37"/>
        <v>0.7064263055555555</v>
      </c>
      <c r="H284" s="9">
        <f t="shared" si="38"/>
        <v>6.310705681</v>
      </c>
      <c r="I284" s="14">
        <f t="shared" si="39"/>
        <v>-1.73</v>
      </c>
    </row>
    <row r="285" spans="1:9" ht="13.5">
      <c r="A285" s="1" t="s">
        <v>739</v>
      </c>
      <c r="B285" s="3">
        <f t="shared" si="33"/>
        <v>39063</v>
      </c>
      <c r="C285" s="16">
        <f t="shared" si="32"/>
        <v>11</v>
      </c>
      <c r="D285" s="19">
        <f t="shared" si="34"/>
        <v>5</v>
      </c>
      <c r="E285" s="18">
        <f t="shared" si="35"/>
        <v>11.208333333333334</v>
      </c>
      <c r="F285" s="13">
        <f t="shared" si="36"/>
        <v>243.89051705555553</v>
      </c>
      <c r="G285" s="10">
        <f t="shared" si="37"/>
        <v>0.7063986388888889</v>
      </c>
      <c r="H285" s="9">
        <f t="shared" si="38"/>
        <v>6.310504856</v>
      </c>
      <c r="I285" s="14">
        <f t="shared" si="39"/>
        <v>-1.73</v>
      </c>
    </row>
    <row r="286" spans="1:9" ht="13.5">
      <c r="A286" s="1" t="s">
        <v>740</v>
      </c>
      <c r="B286" s="3">
        <f t="shared" si="33"/>
        <v>39063</v>
      </c>
      <c r="C286" s="16">
        <f t="shared" si="32"/>
        <v>11</v>
      </c>
      <c r="D286" s="19">
        <f t="shared" si="34"/>
        <v>6</v>
      </c>
      <c r="E286" s="18">
        <f t="shared" si="35"/>
        <v>11.25</v>
      </c>
      <c r="F286" s="13">
        <f t="shared" si="36"/>
        <v>243.8996202222222</v>
      </c>
      <c r="G286" s="10">
        <f t="shared" si="37"/>
        <v>0.706371</v>
      </c>
      <c r="H286" s="9">
        <f t="shared" si="38"/>
        <v>6.310303664</v>
      </c>
      <c r="I286" s="14">
        <f t="shared" si="39"/>
        <v>-1.73</v>
      </c>
    </row>
    <row r="287" spans="1:9" ht="13.5">
      <c r="A287" s="1" t="s">
        <v>741</v>
      </c>
      <c r="B287" s="3">
        <f t="shared" si="33"/>
        <v>39063</v>
      </c>
      <c r="C287" s="16">
        <f t="shared" si="32"/>
        <v>11</v>
      </c>
      <c r="D287" s="19">
        <f t="shared" si="34"/>
        <v>7</v>
      </c>
      <c r="E287" s="18">
        <f t="shared" si="35"/>
        <v>11.291666666666666</v>
      </c>
      <c r="F287" s="13">
        <f t="shared" si="36"/>
        <v>243.90872266666668</v>
      </c>
      <c r="G287" s="10">
        <f t="shared" si="37"/>
        <v>0.7063434166666667</v>
      </c>
      <c r="H287" s="9">
        <f t="shared" si="38"/>
        <v>6.310102103</v>
      </c>
      <c r="I287" s="14">
        <f t="shared" si="39"/>
        <v>-1.73</v>
      </c>
    </row>
    <row r="288" spans="1:9" ht="13.5">
      <c r="A288" s="1" t="s">
        <v>742</v>
      </c>
      <c r="B288" s="3">
        <f t="shared" si="33"/>
        <v>39063</v>
      </c>
      <c r="C288" s="16">
        <f t="shared" si="32"/>
        <v>11</v>
      </c>
      <c r="D288" s="19">
        <f t="shared" si="34"/>
        <v>8</v>
      </c>
      <c r="E288" s="18">
        <f t="shared" si="35"/>
        <v>11.333333333333334</v>
      </c>
      <c r="F288" s="13">
        <f t="shared" si="36"/>
        <v>243.91782438888887</v>
      </c>
      <c r="G288" s="10">
        <f t="shared" si="37"/>
        <v>0.7063158611111111</v>
      </c>
      <c r="H288" s="9">
        <f t="shared" si="38"/>
        <v>6.309900173</v>
      </c>
      <c r="I288" s="14">
        <f t="shared" si="39"/>
        <v>-1.73</v>
      </c>
    </row>
    <row r="289" spans="1:9" ht="13.5">
      <c r="A289" s="1" t="s">
        <v>743</v>
      </c>
      <c r="B289" s="3">
        <f t="shared" si="33"/>
        <v>39063</v>
      </c>
      <c r="C289" s="16">
        <f t="shared" si="32"/>
        <v>11</v>
      </c>
      <c r="D289" s="19">
        <f t="shared" si="34"/>
        <v>9</v>
      </c>
      <c r="E289" s="18">
        <f t="shared" si="35"/>
        <v>11.375</v>
      </c>
      <c r="F289" s="13">
        <f t="shared" si="36"/>
        <v>243.9269253888889</v>
      </c>
      <c r="G289" s="10">
        <f t="shared" si="37"/>
        <v>0.706288361111111</v>
      </c>
      <c r="H289" s="9">
        <f t="shared" si="38"/>
        <v>6.309697876</v>
      </c>
      <c r="I289" s="14">
        <f t="shared" si="39"/>
        <v>-1.73</v>
      </c>
    </row>
    <row r="290" spans="1:9" ht="13.5">
      <c r="A290" s="1" t="s">
        <v>744</v>
      </c>
      <c r="B290" s="3">
        <f t="shared" si="33"/>
        <v>39063</v>
      </c>
      <c r="C290" s="16">
        <f t="shared" si="32"/>
        <v>11</v>
      </c>
      <c r="D290" s="19">
        <f t="shared" si="34"/>
        <v>10</v>
      </c>
      <c r="E290" s="18">
        <f t="shared" si="35"/>
        <v>11.416666666666666</v>
      </c>
      <c r="F290" s="13">
        <f t="shared" si="36"/>
        <v>243.93602563888888</v>
      </c>
      <c r="G290" s="10">
        <f t="shared" si="37"/>
        <v>0.7062608611111111</v>
      </c>
      <c r="H290" s="9">
        <f t="shared" si="38"/>
        <v>6.30949521</v>
      </c>
      <c r="I290" s="14">
        <f t="shared" si="39"/>
        <v>-1.74</v>
      </c>
    </row>
    <row r="291" spans="1:9" ht="13.5">
      <c r="A291" s="1" t="s">
        <v>745</v>
      </c>
      <c r="B291" s="3">
        <f t="shared" si="33"/>
        <v>39063</v>
      </c>
      <c r="C291" s="16">
        <f t="shared" si="32"/>
        <v>11</v>
      </c>
      <c r="D291" s="19">
        <f t="shared" si="34"/>
        <v>11</v>
      </c>
      <c r="E291" s="18">
        <f t="shared" si="35"/>
        <v>11.458333333333334</v>
      </c>
      <c r="F291" s="13">
        <f t="shared" si="36"/>
        <v>243.94512519444444</v>
      </c>
      <c r="G291" s="10">
        <f t="shared" si="37"/>
        <v>0.7062334444444444</v>
      </c>
      <c r="H291" s="9">
        <f t="shared" si="38"/>
        <v>6.309292176</v>
      </c>
      <c r="I291" s="14">
        <f t="shared" si="39"/>
        <v>-1.74</v>
      </c>
    </row>
    <row r="292" spans="1:9" ht="13.5">
      <c r="A292" s="1" t="s">
        <v>746</v>
      </c>
      <c r="B292" s="3">
        <f t="shared" si="33"/>
        <v>39063</v>
      </c>
      <c r="C292" s="16">
        <f t="shared" si="32"/>
        <v>11</v>
      </c>
      <c r="D292" s="19">
        <f t="shared" si="34"/>
        <v>12</v>
      </c>
      <c r="E292" s="18">
        <f t="shared" si="35"/>
        <v>11.5</v>
      </c>
      <c r="F292" s="13">
        <f t="shared" si="36"/>
        <v>243.95422399999998</v>
      </c>
      <c r="G292" s="10">
        <f t="shared" si="37"/>
        <v>0.7062060277777777</v>
      </c>
      <c r="H292" s="9">
        <f t="shared" si="38"/>
        <v>6.309088774</v>
      </c>
      <c r="I292" s="14">
        <f t="shared" si="39"/>
        <v>-1.74</v>
      </c>
    </row>
    <row r="293" spans="1:9" ht="13.5">
      <c r="A293" s="1" t="s">
        <v>747</v>
      </c>
      <c r="B293" s="3">
        <f t="shared" si="33"/>
        <v>39063</v>
      </c>
      <c r="C293" s="16">
        <f t="shared" si="32"/>
        <v>11</v>
      </c>
      <c r="D293" s="19">
        <f t="shared" si="34"/>
        <v>13</v>
      </c>
      <c r="E293" s="18">
        <f t="shared" si="35"/>
        <v>11.541666666666666</v>
      </c>
      <c r="F293" s="13">
        <f t="shared" si="36"/>
        <v>243.9633221111111</v>
      </c>
      <c r="G293" s="10">
        <f t="shared" si="37"/>
        <v>0.7061786666666666</v>
      </c>
      <c r="H293" s="9">
        <f t="shared" si="38"/>
        <v>6.308885004</v>
      </c>
      <c r="I293" s="14">
        <f t="shared" si="39"/>
        <v>-1.74</v>
      </c>
    </row>
    <row r="294" spans="1:9" ht="13.5">
      <c r="A294" s="1" t="s">
        <v>748</v>
      </c>
      <c r="B294" s="3">
        <f t="shared" si="33"/>
        <v>39063</v>
      </c>
      <c r="C294" s="16">
        <f t="shared" si="32"/>
        <v>11</v>
      </c>
      <c r="D294" s="19">
        <f t="shared" si="34"/>
        <v>14</v>
      </c>
      <c r="E294" s="18">
        <f t="shared" si="35"/>
        <v>11.583333333333334</v>
      </c>
      <c r="F294" s="13">
        <f t="shared" si="36"/>
        <v>243.97241944444445</v>
      </c>
      <c r="G294" s="10">
        <f t="shared" si="37"/>
        <v>0.7061513333333332</v>
      </c>
      <c r="H294" s="9">
        <f t="shared" si="38"/>
        <v>6.308680865</v>
      </c>
      <c r="I294" s="14">
        <f t="shared" si="39"/>
        <v>-1.74</v>
      </c>
    </row>
    <row r="295" spans="1:9" ht="13.5">
      <c r="A295" s="1" t="s">
        <v>749</v>
      </c>
      <c r="B295" s="3">
        <f t="shared" si="33"/>
        <v>39063</v>
      </c>
      <c r="C295" s="16">
        <f>B295-$B$16</f>
        <v>11</v>
      </c>
      <c r="D295" s="19">
        <f t="shared" si="34"/>
        <v>15</v>
      </c>
      <c r="E295" s="18">
        <f t="shared" si="35"/>
        <v>11.625</v>
      </c>
      <c r="F295" s="13">
        <f t="shared" si="36"/>
        <v>243.98151608333333</v>
      </c>
      <c r="G295" s="10">
        <f t="shared" si="37"/>
        <v>0.7061240277777777</v>
      </c>
      <c r="H295" s="9">
        <f t="shared" si="38"/>
        <v>6.308476359</v>
      </c>
      <c r="I295" s="14">
        <f t="shared" si="39"/>
        <v>-1.74</v>
      </c>
    </row>
    <row r="296" spans="1:9" ht="13.5">
      <c r="A296" s="1" t="s">
        <v>750</v>
      </c>
      <c r="B296" s="3">
        <f t="shared" si="33"/>
        <v>39063</v>
      </c>
      <c r="C296" s="16">
        <f aca="true" t="shared" si="40" ref="C296:C315">B296-$B$16</f>
        <v>11</v>
      </c>
      <c r="D296" s="19">
        <f t="shared" si="34"/>
        <v>16</v>
      </c>
      <c r="E296" s="18">
        <f t="shared" si="35"/>
        <v>11.666666666666666</v>
      </c>
      <c r="F296" s="13">
        <f t="shared" si="36"/>
        <v>243.9906119722222</v>
      </c>
      <c r="G296" s="10">
        <f t="shared" si="37"/>
        <v>0.7060967777777777</v>
      </c>
      <c r="H296" s="9">
        <f t="shared" si="38"/>
        <v>6.308271484</v>
      </c>
      <c r="I296" s="14">
        <f t="shared" si="39"/>
        <v>-1.74</v>
      </c>
    </row>
    <row r="297" spans="1:9" ht="13.5">
      <c r="A297" s="1" t="s">
        <v>751</v>
      </c>
      <c r="B297" s="3">
        <f t="shared" si="33"/>
        <v>39063</v>
      </c>
      <c r="C297" s="16">
        <f t="shared" si="40"/>
        <v>11</v>
      </c>
      <c r="D297" s="19">
        <f t="shared" si="34"/>
        <v>17</v>
      </c>
      <c r="E297" s="18">
        <f t="shared" si="35"/>
        <v>11.708333333333334</v>
      </c>
      <c r="F297" s="13">
        <f t="shared" si="36"/>
        <v>243.9997071111111</v>
      </c>
      <c r="G297" s="10">
        <f t="shared" si="37"/>
        <v>0.7060695555555555</v>
      </c>
      <c r="H297" s="9">
        <f t="shared" si="38"/>
        <v>6.308066242</v>
      </c>
      <c r="I297" s="14">
        <f t="shared" si="39"/>
        <v>-1.74</v>
      </c>
    </row>
    <row r="298" spans="1:9" ht="13.5">
      <c r="A298" s="1" t="s">
        <v>752</v>
      </c>
      <c r="B298" s="3">
        <f t="shared" si="33"/>
        <v>39063</v>
      </c>
      <c r="C298" s="16">
        <f t="shared" si="40"/>
        <v>11</v>
      </c>
      <c r="D298" s="19">
        <f t="shared" si="34"/>
        <v>18</v>
      </c>
      <c r="E298" s="18">
        <f t="shared" si="35"/>
        <v>11.75</v>
      </c>
      <c r="F298" s="13">
        <f t="shared" si="36"/>
        <v>244.0088015277778</v>
      </c>
      <c r="G298" s="10">
        <f t="shared" si="37"/>
        <v>0.7060423888888888</v>
      </c>
      <c r="H298" s="9">
        <f t="shared" si="38"/>
        <v>6.307860631</v>
      </c>
      <c r="I298" s="14">
        <f t="shared" si="39"/>
        <v>-1.74</v>
      </c>
    </row>
    <row r="299" spans="1:9" ht="13.5">
      <c r="A299" s="1" t="s">
        <v>753</v>
      </c>
      <c r="B299" s="3">
        <f t="shared" si="33"/>
        <v>39063</v>
      </c>
      <c r="C299" s="16">
        <f t="shared" si="40"/>
        <v>11</v>
      </c>
      <c r="D299" s="19">
        <f t="shared" si="34"/>
        <v>19</v>
      </c>
      <c r="E299" s="18">
        <f t="shared" si="35"/>
        <v>11.791666666666666</v>
      </c>
      <c r="F299" s="13">
        <f t="shared" si="36"/>
        <v>244.01789519444446</v>
      </c>
      <c r="G299" s="10">
        <f t="shared" si="37"/>
        <v>0.7060152222222221</v>
      </c>
      <c r="H299" s="9">
        <f t="shared" si="38"/>
        <v>6.307654653</v>
      </c>
      <c r="I299" s="14">
        <f t="shared" si="39"/>
        <v>-1.74</v>
      </c>
    </row>
    <row r="300" spans="1:9" ht="13.5">
      <c r="A300" s="1" t="s">
        <v>754</v>
      </c>
      <c r="B300" s="3">
        <f t="shared" si="33"/>
        <v>39063</v>
      </c>
      <c r="C300" s="16">
        <f t="shared" si="40"/>
        <v>11</v>
      </c>
      <c r="D300" s="19">
        <f t="shared" si="34"/>
        <v>20</v>
      </c>
      <c r="E300" s="18">
        <f t="shared" si="35"/>
        <v>11.833333333333334</v>
      </c>
      <c r="F300" s="13">
        <f t="shared" si="36"/>
        <v>244.02698811111114</v>
      </c>
      <c r="G300" s="10">
        <f t="shared" si="37"/>
        <v>0.7059881388888889</v>
      </c>
      <c r="H300" s="9">
        <f t="shared" si="38"/>
        <v>6.307448306</v>
      </c>
      <c r="I300" s="14">
        <f t="shared" si="39"/>
        <v>-1.74</v>
      </c>
    </row>
    <row r="301" spans="1:9" ht="13.5">
      <c r="A301" s="1" t="s">
        <v>755</v>
      </c>
      <c r="B301" s="3">
        <f t="shared" si="33"/>
        <v>39063</v>
      </c>
      <c r="C301" s="16">
        <f t="shared" si="40"/>
        <v>11</v>
      </c>
      <c r="D301" s="19">
        <f t="shared" si="34"/>
        <v>21</v>
      </c>
      <c r="E301" s="18">
        <f t="shared" si="35"/>
        <v>11.875</v>
      </c>
      <c r="F301" s="13">
        <f t="shared" si="36"/>
        <v>244.03608030555554</v>
      </c>
      <c r="G301" s="10">
        <f t="shared" si="37"/>
        <v>0.7059610555555556</v>
      </c>
      <c r="H301" s="9">
        <f t="shared" si="38"/>
        <v>6.307241592</v>
      </c>
      <c r="I301" s="14">
        <f t="shared" si="39"/>
        <v>-1.74</v>
      </c>
    </row>
    <row r="302" spans="1:9" ht="13.5">
      <c r="A302" s="1" t="s">
        <v>756</v>
      </c>
      <c r="B302" s="3">
        <f t="shared" si="33"/>
        <v>39063</v>
      </c>
      <c r="C302" s="16">
        <f t="shared" si="40"/>
        <v>11</v>
      </c>
      <c r="D302" s="19">
        <f t="shared" si="34"/>
        <v>22</v>
      </c>
      <c r="E302" s="18">
        <f t="shared" si="35"/>
        <v>11.916666666666666</v>
      </c>
      <c r="F302" s="13">
        <f t="shared" si="36"/>
        <v>244.04517175</v>
      </c>
      <c r="G302" s="10">
        <f t="shared" si="37"/>
        <v>0.7059340277777777</v>
      </c>
      <c r="H302" s="9">
        <f t="shared" si="38"/>
        <v>6.30703451</v>
      </c>
      <c r="I302" s="14">
        <f t="shared" si="39"/>
        <v>-1.74</v>
      </c>
    </row>
    <row r="303" spans="1:9" ht="13.5">
      <c r="A303" s="1" t="s">
        <v>757</v>
      </c>
      <c r="B303" s="3">
        <f t="shared" si="33"/>
        <v>39063</v>
      </c>
      <c r="C303" s="16">
        <f t="shared" si="40"/>
        <v>11</v>
      </c>
      <c r="D303" s="19">
        <f t="shared" si="34"/>
        <v>23</v>
      </c>
      <c r="E303" s="18">
        <f t="shared" si="35"/>
        <v>11.958333333333334</v>
      </c>
      <c r="F303" s="13">
        <f t="shared" si="36"/>
        <v>244.05426244444445</v>
      </c>
      <c r="G303" s="10">
        <f t="shared" si="37"/>
        <v>0.7059070277777777</v>
      </c>
      <c r="H303" s="9">
        <f t="shared" si="38"/>
        <v>6.30682706</v>
      </c>
      <c r="I303" s="14">
        <f t="shared" si="39"/>
        <v>-1.74</v>
      </c>
    </row>
    <row r="304" spans="1:9" ht="13.5">
      <c r="A304" s="1" t="s">
        <v>758</v>
      </c>
      <c r="B304" s="3">
        <f t="shared" si="33"/>
        <v>39064</v>
      </c>
      <c r="C304" s="16">
        <f t="shared" si="40"/>
        <v>12</v>
      </c>
      <c r="D304" s="19">
        <f t="shared" si="34"/>
        <v>0</v>
      </c>
      <c r="E304" s="18">
        <f t="shared" si="35"/>
        <v>12</v>
      </c>
      <c r="F304" s="13">
        <f t="shared" si="36"/>
        <v>244.0633523888889</v>
      </c>
      <c r="G304" s="10">
        <f t="shared" si="37"/>
        <v>0.7058800555555556</v>
      </c>
      <c r="H304" s="9">
        <f t="shared" si="38"/>
        <v>6.306619242</v>
      </c>
      <c r="I304" s="14">
        <f t="shared" si="39"/>
        <v>-1.74</v>
      </c>
    </row>
    <row r="305" spans="1:9" ht="13.5">
      <c r="A305" s="1" t="s">
        <v>759</v>
      </c>
      <c r="B305" s="3">
        <f t="shared" si="33"/>
        <v>39064</v>
      </c>
      <c r="C305" s="16">
        <f t="shared" si="40"/>
        <v>12</v>
      </c>
      <c r="D305" s="19">
        <f t="shared" si="34"/>
        <v>1</v>
      </c>
      <c r="E305" s="18">
        <f t="shared" si="35"/>
        <v>12.041666666666666</v>
      </c>
      <c r="F305" s="13">
        <f t="shared" si="36"/>
        <v>244.07244155555554</v>
      </c>
      <c r="G305" s="10">
        <f t="shared" si="37"/>
        <v>0.7058531388888889</v>
      </c>
      <c r="H305" s="9">
        <f t="shared" si="38"/>
        <v>6.306411057</v>
      </c>
      <c r="I305" s="14">
        <f t="shared" si="39"/>
        <v>-1.74</v>
      </c>
    </row>
    <row r="306" spans="1:9" ht="13.5">
      <c r="A306" s="1" t="s">
        <v>760</v>
      </c>
      <c r="B306" s="3">
        <f t="shared" si="33"/>
        <v>39064</v>
      </c>
      <c r="C306" s="16">
        <f t="shared" si="40"/>
        <v>12</v>
      </c>
      <c r="D306" s="19">
        <f t="shared" si="34"/>
        <v>2</v>
      </c>
      <c r="E306" s="18">
        <f t="shared" si="35"/>
        <v>12.083333333333334</v>
      </c>
      <c r="F306" s="13">
        <f t="shared" si="36"/>
        <v>244.08153</v>
      </c>
      <c r="G306" s="10">
        <f t="shared" si="37"/>
        <v>0.70582625</v>
      </c>
      <c r="H306" s="9">
        <f t="shared" si="38"/>
        <v>6.306202503</v>
      </c>
      <c r="I306" s="14">
        <f t="shared" si="39"/>
        <v>-1.74</v>
      </c>
    </row>
    <row r="307" spans="1:9" ht="13.5">
      <c r="A307" s="1" t="s">
        <v>761</v>
      </c>
      <c r="B307" s="3">
        <f t="shared" si="33"/>
        <v>39064</v>
      </c>
      <c r="C307" s="16">
        <f t="shared" si="40"/>
        <v>12</v>
      </c>
      <c r="D307" s="19">
        <f t="shared" si="34"/>
        <v>3</v>
      </c>
      <c r="E307" s="18">
        <f t="shared" si="35"/>
        <v>12.125</v>
      </c>
      <c r="F307" s="13">
        <f t="shared" si="36"/>
        <v>244.09061769444446</v>
      </c>
      <c r="G307" s="10">
        <f t="shared" si="37"/>
        <v>0.7057994166666666</v>
      </c>
      <c r="H307" s="9">
        <f t="shared" si="38"/>
        <v>6.305993582</v>
      </c>
      <c r="I307" s="14">
        <f t="shared" si="39"/>
        <v>-1.74</v>
      </c>
    </row>
    <row r="308" spans="1:9" ht="13.5">
      <c r="A308" s="1" t="s">
        <v>762</v>
      </c>
      <c r="B308" s="3">
        <f t="shared" si="33"/>
        <v>39064</v>
      </c>
      <c r="C308" s="16">
        <f t="shared" si="40"/>
        <v>12</v>
      </c>
      <c r="D308" s="19">
        <f t="shared" si="34"/>
        <v>4</v>
      </c>
      <c r="E308" s="18">
        <f t="shared" si="35"/>
        <v>12.166666666666666</v>
      </c>
      <c r="F308" s="13">
        <f t="shared" si="36"/>
        <v>244.09970461111112</v>
      </c>
      <c r="G308" s="10">
        <f t="shared" si="37"/>
        <v>0.7057725833333333</v>
      </c>
      <c r="H308" s="9">
        <f t="shared" si="38"/>
        <v>6.305784294</v>
      </c>
      <c r="I308" s="14">
        <f t="shared" si="39"/>
        <v>-1.74</v>
      </c>
    </row>
    <row r="309" spans="1:9" ht="13.5">
      <c r="A309" s="1" t="s">
        <v>763</v>
      </c>
      <c r="B309" s="3">
        <f t="shared" si="33"/>
        <v>39064</v>
      </c>
      <c r="C309" s="16">
        <f t="shared" si="40"/>
        <v>12</v>
      </c>
      <c r="D309" s="19">
        <f t="shared" si="34"/>
        <v>5</v>
      </c>
      <c r="E309" s="18">
        <f t="shared" si="35"/>
        <v>12.208333333333334</v>
      </c>
      <c r="F309" s="13">
        <f t="shared" si="36"/>
        <v>244.10879077777778</v>
      </c>
      <c r="G309" s="10">
        <f t="shared" si="37"/>
        <v>0.7057458333333333</v>
      </c>
      <c r="H309" s="9">
        <f t="shared" si="38"/>
        <v>6.305574637</v>
      </c>
      <c r="I309" s="14">
        <f t="shared" si="39"/>
        <v>-1.74</v>
      </c>
    </row>
    <row r="310" spans="1:9" ht="13.5">
      <c r="A310" s="1" t="s">
        <v>764</v>
      </c>
      <c r="B310" s="3">
        <f t="shared" si="33"/>
        <v>39064</v>
      </c>
      <c r="C310" s="16">
        <f t="shared" si="40"/>
        <v>12</v>
      </c>
      <c r="D310" s="19">
        <f t="shared" si="34"/>
        <v>6</v>
      </c>
      <c r="E310" s="18">
        <f t="shared" si="35"/>
        <v>12.25</v>
      </c>
      <c r="F310" s="13">
        <f t="shared" si="36"/>
        <v>244.11787619444445</v>
      </c>
      <c r="G310" s="10">
        <f t="shared" si="37"/>
        <v>0.7057190833333333</v>
      </c>
      <c r="H310" s="9">
        <f t="shared" si="38"/>
        <v>6.305364613</v>
      </c>
      <c r="I310" s="14">
        <f t="shared" si="39"/>
        <v>-1.74</v>
      </c>
    </row>
    <row r="311" spans="1:9" ht="13.5">
      <c r="A311" s="1" t="s">
        <v>765</v>
      </c>
      <c r="B311" s="3">
        <f t="shared" si="33"/>
        <v>39064</v>
      </c>
      <c r="C311" s="16">
        <f t="shared" si="40"/>
        <v>12</v>
      </c>
      <c r="D311" s="19">
        <f t="shared" si="34"/>
        <v>7</v>
      </c>
      <c r="E311" s="18">
        <f t="shared" si="35"/>
        <v>12.291666666666666</v>
      </c>
      <c r="F311" s="13">
        <f t="shared" si="36"/>
        <v>244.12696083333333</v>
      </c>
      <c r="G311" s="10">
        <f t="shared" si="37"/>
        <v>0.7056923888888889</v>
      </c>
      <c r="H311" s="9">
        <f t="shared" si="38"/>
        <v>6.305154222</v>
      </c>
      <c r="I311" s="14">
        <f t="shared" si="39"/>
        <v>-1.74</v>
      </c>
    </row>
    <row r="312" spans="1:9" ht="13.5">
      <c r="A312" s="1" t="s">
        <v>766</v>
      </c>
      <c r="B312" s="3">
        <f t="shared" si="33"/>
        <v>39064</v>
      </c>
      <c r="C312" s="16">
        <f t="shared" si="40"/>
        <v>12</v>
      </c>
      <c r="D312" s="19">
        <f t="shared" si="34"/>
        <v>8</v>
      </c>
      <c r="E312" s="18">
        <f t="shared" si="35"/>
        <v>12.333333333333334</v>
      </c>
      <c r="F312" s="13">
        <f t="shared" si="36"/>
        <v>244.1360447222222</v>
      </c>
      <c r="G312" s="10">
        <f t="shared" si="37"/>
        <v>0.7056657222222221</v>
      </c>
      <c r="H312" s="9">
        <f t="shared" si="38"/>
        <v>6.304943463</v>
      </c>
      <c r="I312" s="14">
        <f t="shared" si="39"/>
        <v>-1.74</v>
      </c>
    </row>
    <row r="313" spans="1:9" ht="13.5">
      <c r="A313" s="1" t="s">
        <v>767</v>
      </c>
      <c r="B313" s="3">
        <f t="shared" si="33"/>
        <v>39064</v>
      </c>
      <c r="C313" s="16">
        <f t="shared" si="40"/>
        <v>12</v>
      </c>
      <c r="D313" s="19">
        <f t="shared" si="34"/>
        <v>9</v>
      </c>
      <c r="E313" s="18">
        <f t="shared" si="35"/>
        <v>12.375</v>
      </c>
      <c r="F313" s="13">
        <f t="shared" si="36"/>
        <v>244.14512783333333</v>
      </c>
      <c r="G313" s="10">
        <f t="shared" si="37"/>
        <v>0.7056390833333333</v>
      </c>
      <c r="H313" s="9">
        <f t="shared" si="38"/>
        <v>6.304732337</v>
      </c>
      <c r="I313" s="14">
        <f t="shared" si="39"/>
        <v>-1.74</v>
      </c>
    </row>
    <row r="314" spans="1:9" ht="13.5">
      <c r="A314" s="1" t="s">
        <v>768</v>
      </c>
      <c r="B314" s="3">
        <f t="shared" si="33"/>
        <v>39064</v>
      </c>
      <c r="C314" s="16">
        <f t="shared" si="40"/>
        <v>12</v>
      </c>
      <c r="D314" s="19">
        <f t="shared" si="34"/>
        <v>10</v>
      </c>
      <c r="E314" s="18">
        <f t="shared" si="35"/>
        <v>12.416666666666666</v>
      </c>
      <c r="F314" s="13">
        <f t="shared" si="36"/>
        <v>244.15421019444446</v>
      </c>
      <c r="G314" s="10">
        <f t="shared" si="37"/>
        <v>0.7056125</v>
      </c>
      <c r="H314" s="9">
        <f t="shared" si="38"/>
        <v>6.304520843</v>
      </c>
      <c r="I314" s="14">
        <f t="shared" si="39"/>
        <v>-1.74</v>
      </c>
    </row>
    <row r="315" spans="1:9" ht="13.5">
      <c r="A315" s="1" t="s">
        <v>769</v>
      </c>
      <c r="B315" s="3">
        <f t="shared" si="33"/>
        <v>39064</v>
      </c>
      <c r="C315" s="16">
        <f t="shared" si="40"/>
        <v>12</v>
      </c>
      <c r="D315" s="19">
        <f t="shared" si="34"/>
        <v>11</v>
      </c>
      <c r="E315" s="18">
        <f t="shared" si="35"/>
        <v>12.458333333333334</v>
      </c>
      <c r="F315" s="13">
        <f t="shared" si="36"/>
        <v>244.16329177777777</v>
      </c>
      <c r="G315" s="10">
        <f t="shared" si="37"/>
        <v>0.7055859444444444</v>
      </c>
      <c r="H315" s="9">
        <f t="shared" si="38"/>
        <v>6.304308981</v>
      </c>
      <c r="I315" s="14">
        <f t="shared" si="39"/>
        <v>-1.74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3">
      <selection activeCell="C279" sqref="C1:E16384"/>
    </sheetView>
  </sheetViews>
  <sheetFormatPr defaultColWidth="12" defaultRowHeight="12.75"/>
  <cols>
    <col min="1" max="1" width="132" style="4" customWidth="1"/>
    <col min="2" max="2" width="12" style="3" customWidth="1"/>
    <col min="6" max="6" width="8.83203125" style="0" customWidth="1"/>
  </cols>
  <sheetData>
    <row r="1" ht="13.5">
      <c r="A1" s="1" t="s">
        <v>302</v>
      </c>
    </row>
    <row r="2" spans="1:5" ht="13.5">
      <c r="A2" s="1" t="s">
        <v>303</v>
      </c>
      <c r="E2" s="2"/>
    </row>
    <row r="3" ht="13.5">
      <c r="A3" s="1" t="s">
        <v>302</v>
      </c>
    </row>
    <row r="4" ht="13.5">
      <c r="A4" s="1" t="s">
        <v>304</v>
      </c>
    </row>
    <row r="5" ht="13.5">
      <c r="A5" s="1" t="s">
        <v>301</v>
      </c>
    </row>
    <row r="6" ht="13.5">
      <c r="A6" s="1" t="s">
        <v>306</v>
      </c>
    </row>
    <row r="7" ht="13.5">
      <c r="A7" s="1" t="s">
        <v>307</v>
      </c>
    </row>
    <row r="8" ht="13.5">
      <c r="A8" s="1" t="s">
        <v>308</v>
      </c>
    </row>
    <row r="9" ht="13.5">
      <c r="A9" s="1" t="s">
        <v>309</v>
      </c>
    </row>
    <row r="10" ht="13.5">
      <c r="A10" s="1" t="s">
        <v>304</v>
      </c>
    </row>
    <row r="11" ht="13.5">
      <c r="A11" s="1" t="s">
        <v>302</v>
      </c>
    </row>
    <row r="12" ht="13.5">
      <c r="A12" s="1" t="s">
        <v>304</v>
      </c>
    </row>
    <row r="13" spans="1:6" ht="13.5">
      <c r="A13" s="1" t="s">
        <v>310</v>
      </c>
      <c r="B13" s="3" t="s">
        <v>312</v>
      </c>
      <c r="C13" s="6" t="s">
        <v>313</v>
      </c>
      <c r="D13" s="6" t="s">
        <v>314</v>
      </c>
      <c r="E13" s="6" t="s">
        <v>315</v>
      </c>
      <c r="F13" s="6" t="s">
        <v>316</v>
      </c>
    </row>
    <row r="14" ht="13.5">
      <c r="A14" s="1" t="s">
        <v>311</v>
      </c>
    </row>
    <row r="15" ht="13.5">
      <c r="A15" s="1" t="s">
        <v>304</v>
      </c>
    </row>
    <row r="16" spans="1:6" ht="13.5">
      <c r="A16" s="1" t="s">
        <v>595</v>
      </c>
      <c r="B16" s="3">
        <f>DATE(FIXED(MID(A16,9,4)),FIXED(MID(A16,4,3)),FIXED(MID(A16,1,3)))</f>
        <v>39052</v>
      </c>
      <c r="C16">
        <f>VALUE(MID(A16,27,3))+VALUE(MID(A16,31,2))/60+VALUE(MID(A16,34,7))/3600</f>
        <v>236.24733208333333</v>
      </c>
      <c r="D16">
        <f>(VALUE(MID(A16,44,2))+VALUE(MID(A16,47,2))/60+VALUE(MID(A16,50,7))/3600)*(IF(MID(A16,43,1)="-",-1,1))</f>
        <v>0.021643194444444444</v>
      </c>
      <c r="E16">
        <f>VALUE(MID(A16,59,14))</f>
        <v>2.503544085</v>
      </c>
      <c r="F16">
        <f>VALUE(MID(A16,74,6))</f>
        <v>1.55</v>
      </c>
    </row>
    <row r="17" spans="1:6" ht="13.5">
      <c r="A17" s="1" t="s">
        <v>596</v>
      </c>
      <c r="B17" s="3">
        <f aca="true" t="shared" si="0" ref="B17:B80">DATE(FIXED(MID(A17,9,4)),FIXED(MID(A17,4,3)),FIXED(MID(A17,1,3)))</f>
        <v>39052</v>
      </c>
      <c r="C17">
        <f aca="true" t="shared" si="1" ref="C17:C80">VALUE(MID(A17,27,3))+VALUE(MID(A17,31,2))/60+VALUE(MID(A17,34,7))/3600</f>
        <v>236.2765493888889</v>
      </c>
      <c r="D17">
        <f aca="true" t="shared" si="2" ref="D17:D80">(VALUE(MID(A17,44,2))+VALUE(MID(A17,47,2))/60+VALUE(MID(A17,50,7))/3600)*(IF(MID(A17,43,1)="-",-1,1))</f>
        <v>0.021225833333333333</v>
      </c>
      <c r="E17">
        <f aca="true" t="shared" si="3" ref="E17:E80">VALUE(MID(A17,59,14))</f>
        <v>2.50340752</v>
      </c>
      <c r="F17">
        <f aca="true" t="shared" si="4" ref="F17:F80">VALUE(MID(A17,74,6))</f>
        <v>1.55</v>
      </c>
    </row>
    <row r="18" spans="1:6" ht="13.5">
      <c r="A18" s="1" t="s">
        <v>597</v>
      </c>
      <c r="B18" s="3">
        <f t="shared" si="0"/>
        <v>39052</v>
      </c>
      <c r="C18">
        <f t="shared" si="1"/>
        <v>236.30576794444445</v>
      </c>
      <c r="D18">
        <f t="shared" si="2"/>
        <v>0.02080838888888889</v>
      </c>
      <c r="E18">
        <f t="shared" si="3"/>
        <v>2.503270883</v>
      </c>
      <c r="F18">
        <f t="shared" si="4"/>
        <v>1.55</v>
      </c>
    </row>
    <row r="19" spans="1:6" ht="13.5">
      <c r="A19" s="1" t="s">
        <v>598</v>
      </c>
      <c r="B19" s="3">
        <f t="shared" si="0"/>
        <v>39052</v>
      </c>
      <c r="C19">
        <f t="shared" si="1"/>
        <v>236.33498769444446</v>
      </c>
      <c r="D19">
        <f t="shared" si="2"/>
        <v>0.020390916666666665</v>
      </c>
      <c r="E19">
        <f t="shared" si="3"/>
        <v>2.503134172</v>
      </c>
      <c r="F19">
        <f t="shared" si="4"/>
        <v>1.55</v>
      </c>
    </row>
    <row r="20" spans="1:6" ht="13.5">
      <c r="A20" s="1" t="s">
        <v>599</v>
      </c>
      <c r="B20" s="3">
        <f t="shared" si="0"/>
        <v>39052</v>
      </c>
      <c r="C20">
        <f t="shared" si="1"/>
        <v>236.36420866666666</v>
      </c>
      <c r="D20">
        <f t="shared" si="2"/>
        <v>0.019973416666666667</v>
      </c>
      <c r="E20">
        <f t="shared" si="3"/>
        <v>2.502997388</v>
      </c>
      <c r="F20">
        <f t="shared" si="4"/>
        <v>1.55</v>
      </c>
    </row>
    <row r="21" spans="1:6" ht="13.5">
      <c r="A21" s="1" t="s">
        <v>600</v>
      </c>
      <c r="B21" s="3">
        <f t="shared" si="0"/>
        <v>39052</v>
      </c>
      <c r="C21">
        <f t="shared" si="1"/>
        <v>236.3934308611111</v>
      </c>
      <c r="D21">
        <f t="shared" si="2"/>
        <v>0.019555833333333335</v>
      </c>
      <c r="E21">
        <f t="shared" si="3"/>
        <v>2.502860531</v>
      </c>
      <c r="F21">
        <f t="shared" si="4"/>
        <v>1.55</v>
      </c>
    </row>
    <row r="22" spans="1:6" ht="13.5">
      <c r="A22" s="1" t="s">
        <v>601</v>
      </c>
      <c r="B22" s="3">
        <f t="shared" si="0"/>
        <v>39052</v>
      </c>
      <c r="C22">
        <f t="shared" si="1"/>
        <v>236.42265430555554</v>
      </c>
      <c r="D22">
        <f t="shared" si="2"/>
        <v>0.019138194444444444</v>
      </c>
      <c r="E22">
        <f t="shared" si="3"/>
        <v>2.5027236</v>
      </c>
      <c r="F22">
        <f t="shared" si="4"/>
        <v>1.55</v>
      </c>
    </row>
    <row r="23" spans="1:6" ht="13.5">
      <c r="A23" s="1" t="s">
        <v>602</v>
      </c>
      <c r="B23" s="3">
        <f t="shared" si="0"/>
        <v>39052</v>
      </c>
      <c r="C23">
        <f t="shared" si="1"/>
        <v>236.45187894444445</v>
      </c>
      <c r="D23">
        <f t="shared" si="2"/>
        <v>0.018720527777777777</v>
      </c>
      <c r="E23">
        <f t="shared" si="3"/>
        <v>2.502586597</v>
      </c>
      <c r="F23">
        <f t="shared" si="4"/>
        <v>1.55</v>
      </c>
    </row>
    <row r="24" spans="1:6" ht="13.5">
      <c r="A24" s="1" t="s">
        <v>603</v>
      </c>
      <c r="B24" s="3">
        <f t="shared" si="0"/>
        <v>39052</v>
      </c>
      <c r="C24">
        <f t="shared" si="1"/>
        <v>236.48110480555556</v>
      </c>
      <c r="D24">
        <f t="shared" si="2"/>
        <v>0.018302805555555555</v>
      </c>
      <c r="E24">
        <f t="shared" si="3"/>
        <v>2.50244952</v>
      </c>
      <c r="F24">
        <f t="shared" si="4"/>
        <v>1.55</v>
      </c>
    </row>
    <row r="25" spans="1:6" ht="13.5">
      <c r="A25" s="1" t="s">
        <v>604</v>
      </c>
      <c r="B25" s="3">
        <f t="shared" si="0"/>
        <v>39052</v>
      </c>
      <c r="C25">
        <f t="shared" si="1"/>
        <v>236.51033188888889</v>
      </c>
      <c r="D25">
        <f t="shared" si="2"/>
        <v>0.017885027777777777</v>
      </c>
      <c r="E25">
        <f t="shared" si="3"/>
        <v>2.502312371</v>
      </c>
      <c r="F25">
        <f t="shared" si="4"/>
        <v>1.55</v>
      </c>
    </row>
    <row r="26" spans="1:6" ht="13.5">
      <c r="A26" s="1" t="s">
        <v>605</v>
      </c>
      <c r="B26" s="3">
        <f t="shared" si="0"/>
        <v>39052</v>
      </c>
      <c r="C26">
        <f t="shared" si="1"/>
        <v>236.5395602222222</v>
      </c>
      <c r="D26">
        <f t="shared" si="2"/>
        <v>0.017467194444444445</v>
      </c>
      <c r="E26">
        <f t="shared" si="3"/>
        <v>2.502175149</v>
      </c>
      <c r="F26">
        <f t="shared" si="4"/>
        <v>1.55</v>
      </c>
    </row>
    <row r="27" spans="1:6" ht="13.5">
      <c r="A27" s="1" t="s">
        <v>606</v>
      </c>
      <c r="B27" s="3">
        <f t="shared" si="0"/>
        <v>39052</v>
      </c>
      <c r="C27">
        <f t="shared" si="1"/>
        <v>236.56878975</v>
      </c>
      <c r="D27">
        <f t="shared" si="2"/>
        <v>0.017049333333333333</v>
      </c>
      <c r="E27">
        <f t="shared" si="3"/>
        <v>2.502037853</v>
      </c>
      <c r="F27">
        <f t="shared" si="4"/>
        <v>1.55</v>
      </c>
    </row>
    <row r="28" spans="1:6" ht="13.5">
      <c r="A28" s="1" t="s">
        <v>607</v>
      </c>
      <c r="B28" s="3">
        <f t="shared" si="0"/>
        <v>39052</v>
      </c>
      <c r="C28">
        <f t="shared" si="1"/>
        <v>236.59802052777778</v>
      </c>
      <c r="D28">
        <f t="shared" si="2"/>
        <v>0.016631388888888887</v>
      </c>
      <c r="E28">
        <f t="shared" si="3"/>
        <v>2.501900485</v>
      </c>
      <c r="F28">
        <f t="shared" si="4"/>
        <v>1.55</v>
      </c>
    </row>
    <row r="29" spans="1:6" ht="13.5">
      <c r="A29" s="1" t="s">
        <v>608</v>
      </c>
      <c r="B29" s="3">
        <f t="shared" si="0"/>
        <v>39052</v>
      </c>
      <c r="C29">
        <f t="shared" si="1"/>
        <v>236.62725252777778</v>
      </c>
      <c r="D29">
        <f t="shared" si="2"/>
        <v>0.016213416666666668</v>
      </c>
      <c r="E29">
        <f t="shared" si="3"/>
        <v>2.501763044</v>
      </c>
      <c r="F29">
        <f t="shared" si="4"/>
        <v>1.55</v>
      </c>
    </row>
    <row r="30" spans="1:6" ht="13.5">
      <c r="A30" s="1" t="s">
        <v>609</v>
      </c>
      <c r="B30" s="3">
        <f t="shared" si="0"/>
        <v>39052</v>
      </c>
      <c r="C30">
        <f t="shared" si="1"/>
        <v>236.65648572222221</v>
      </c>
      <c r="D30">
        <f t="shared" si="2"/>
        <v>0.01579538888888889</v>
      </c>
      <c r="E30">
        <f t="shared" si="3"/>
        <v>2.501625531</v>
      </c>
      <c r="F30">
        <f t="shared" si="4"/>
        <v>1.55</v>
      </c>
    </row>
    <row r="31" spans="1:6" ht="13.5">
      <c r="A31" s="1" t="s">
        <v>610</v>
      </c>
      <c r="B31" s="3">
        <f t="shared" si="0"/>
        <v>39052</v>
      </c>
      <c r="C31">
        <f t="shared" si="1"/>
        <v>236.68572016666667</v>
      </c>
      <c r="D31">
        <f t="shared" si="2"/>
        <v>0.015377305555555556</v>
      </c>
      <c r="E31">
        <f t="shared" si="3"/>
        <v>2.501487944</v>
      </c>
      <c r="F31">
        <f t="shared" si="4"/>
        <v>1.55</v>
      </c>
    </row>
    <row r="32" spans="1:6" ht="13.5">
      <c r="A32" s="1" t="s">
        <v>611</v>
      </c>
      <c r="B32" s="3">
        <f t="shared" si="0"/>
        <v>39052</v>
      </c>
      <c r="C32">
        <f t="shared" si="1"/>
        <v>236.7149558611111</v>
      </c>
      <c r="D32">
        <f t="shared" si="2"/>
        <v>0.014959166666666667</v>
      </c>
      <c r="E32">
        <f t="shared" si="3"/>
        <v>2.501350285</v>
      </c>
      <c r="F32">
        <f t="shared" si="4"/>
        <v>1.55</v>
      </c>
    </row>
    <row r="33" spans="1:6" ht="13.5">
      <c r="A33" s="1" t="s">
        <v>612</v>
      </c>
      <c r="B33" s="3">
        <f t="shared" si="0"/>
        <v>39052</v>
      </c>
      <c r="C33">
        <f t="shared" si="1"/>
        <v>236.74419275</v>
      </c>
      <c r="D33">
        <f t="shared" si="2"/>
        <v>0.01454097222222222</v>
      </c>
      <c r="E33">
        <f t="shared" si="3"/>
        <v>2.501212553</v>
      </c>
      <c r="F33">
        <f t="shared" si="4"/>
        <v>1.55</v>
      </c>
    </row>
    <row r="34" spans="1:6" ht="13.5">
      <c r="A34" s="1" t="s">
        <v>613</v>
      </c>
      <c r="B34" s="3">
        <f t="shared" si="0"/>
        <v>39052</v>
      </c>
      <c r="C34">
        <f t="shared" si="1"/>
        <v>236.7734308888889</v>
      </c>
      <c r="D34">
        <f t="shared" si="2"/>
        <v>0.01412275</v>
      </c>
      <c r="E34">
        <f t="shared" si="3"/>
        <v>2.501074749</v>
      </c>
      <c r="F34">
        <f t="shared" si="4"/>
        <v>1.55</v>
      </c>
    </row>
    <row r="35" spans="1:6" ht="13.5">
      <c r="A35" s="1" t="s">
        <v>614</v>
      </c>
      <c r="B35" s="3">
        <f t="shared" si="0"/>
        <v>39052</v>
      </c>
      <c r="C35">
        <f t="shared" si="1"/>
        <v>236.80267025</v>
      </c>
      <c r="D35">
        <f t="shared" si="2"/>
        <v>0.013704444444444444</v>
      </c>
      <c r="E35">
        <f t="shared" si="3"/>
        <v>2.500936872</v>
      </c>
      <c r="F35">
        <f t="shared" si="4"/>
        <v>1.55</v>
      </c>
    </row>
    <row r="36" spans="1:6" ht="13.5">
      <c r="A36" s="1" t="s">
        <v>615</v>
      </c>
      <c r="B36" s="3">
        <f t="shared" si="0"/>
        <v>39052</v>
      </c>
      <c r="C36">
        <f t="shared" si="1"/>
        <v>236.83191083333332</v>
      </c>
      <c r="D36">
        <f t="shared" si="2"/>
        <v>0.013286111111111111</v>
      </c>
      <c r="E36">
        <f t="shared" si="3"/>
        <v>2.500798923</v>
      </c>
      <c r="F36">
        <f t="shared" si="4"/>
        <v>1.55</v>
      </c>
    </row>
    <row r="37" spans="1:6" ht="13.5">
      <c r="A37" s="1" t="s">
        <v>616</v>
      </c>
      <c r="B37" s="3">
        <f t="shared" si="0"/>
        <v>39052</v>
      </c>
      <c r="C37">
        <f t="shared" si="1"/>
        <v>236.86115263888888</v>
      </c>
      <c r="D37">
        <f t="shared" si="2"/>
        <v>0.012867722222222221</v>
      </c>
      <c r="E37">
        <f t="shared" si="3"/>
        <v>2.500660901</v>
      </c>
      <c r="F37">
        <f t="shared" si="4"/>
        <v>1.55</v>
      </c>
    </row>
    <row r="38" spans="1:6" ht="13.5">
      <c r="A38" s="1" t="s">
        <v>617</v>
      </c>
      <c r="B38" s="3">
        <f t="shared" si="0"/>
        <v>39052</v>
      </c>
      <c r="C38">
        <f t="shared" si="1"/>
        <v>236.89039569444444</v>
      </c>
      <c r="D38">
        <f t="shared" si="2"/>
        <v>0.012449277777777778</v>
      </c>
      <c r="E38">
        <f t="shared" si="3"/>
        <v>2.500522807</v>
      </c>
      <c r="F38">
        <f t="shared" si="4"/>
        <v>1.55</v>
      </c>
    </row>
    <row r="39" spans="1:6" ht="13.5">
      <c r="A39" s="1" t="s">
        <v>618</v>
      </c>
      <c r="B39" s="3">
        <f t="shared" si="0"/>
        <v>39052</v>
      </c>
      <c r="C39">
        <f t="shared" si="1"/>
        <v>236.9196399722222</v>
      </c>
      <c r="D39">
        <f t="shared" si="2"/>
        <v>0.012030805555555555</v>
      </c>
      <c r="E39">
        <f t="shared" si="3"/>
        <v>2.500384641</v>
      </c>
      <c r="F39">
        <f t="shared" si="4"/>
        <v>1.55</v>
      </c>
    </row>
    <row r="40" spans="1:6" ht="13.5">
      <c r="A40" s="1" t="s">
        <v>619</v>
      </c>
      <c r="B40" s="3">
        <f t="shared" si="0"/>
        <v>39053</v>
      </c>
      <c r="C40">
        <f t="shared" si="1"/>
        <v>236.94888550000002</v>
      </c>
      <c r="D40">
        <f t="shared" si="2"/>
        <v>0.01161225</v>
      </c>
      <c r="E40">
        <f t="shared" si="3"/>
        <v>2.500246402</v>
      </c>
      <c r="F40">
        <f t="shared" si="4"/>
        <v>1.55</v>
      </c>
    </row>
    <row r="41" spans="1:6" ht="13.5">
      <c r="A41" s="1" t="s">
        <v>620</v>
      </c>
      <c r="B41" s="3">
        <f t="shared" si="0"/>
        <v>39053</v>
      </c>
      <c r="C41">
        <f t="shared" si="1"/>
        <v>236.97813225000002</v>
      </c>
      <c r="D41">
        <f t="shared" si="2"/>
        <v>0.011193638888888888</v>
      </c>
      <c r="E41">
        <f t="shared" si="3"/>
        <v>2.500108091</v>
      </c>
      <c r="F41">
        <f t="shared" si="4"/>
        <v>1.55</v>
      </c>
    </row>
    <row r="42" spans="1:6" ht="13.5">
      <c r="A42" s="1" t="s">
        <v>621</v>
      </c>
      <c r="B42" s="3">
        <f t="shared" si="0"/>
        <v>39053</v>
      </c>
      <c r="C42">
        <f t="shared" si="1"/>
        <v>237.00738022222222</v>
      </c>
      <c r="D42">
        <f t="shared" si="2"/>
        <v>0.010775</v>
      </c>
      <c r="E42">
        <f t="shared" si="3"/>
        <v>2.499969708</v>
      </c>
      <c r="F42">
        <f t="shared" si="4"/>
        <v>1.55</v>
      </c>
    </row>
    <row r="43" spans="1:6" ht="13.5">
      <c r="A43" s="1" t="s">
        <v>622</v>
      </c>
      <c r="B43" s="3">
        <f t="shared" si="0"/>
        <v>39053</v>
      </c>
      <c r="C43">
        <f t="shared" si="1"/>
        <v>237.03662941666667</v>
      </c>
      <c r="D43">
        <f t="shared" si="2"/>
        <v>0.010356305555555554</v>
      </c>
      <c r="E43">
        <f t="shared" si="3"/>
        <v>2.499831252</v>
      </c>
      <c r="F43">
        <f t="shared" si="4"/>
        <v>1.55</v>
      </c>
    </row>
    <row r="44" spans="1:6" ht="13.5">
      <c r="A44" s="1" t="s">
        <v>623</v>
      </c>
      <c r="B44" s="3">
        <f t="shared" si="0"/>
        <v>39053</v>
      </c>
      <c r="C44">
        <f t="shared" si="1"/>
        <v>237.0658798611111</v>
      </c>
      <c r="D44">
        <f t="shared" si="2"/>
        <v>0.009937555555555555</v>
      </c>
      <c r="E44">
        <f t="shared" si="3"/>
        <v>2.499692725</v>
      </c>
      <c r="F44">
        <f t="shared" si="4"/>
        <v>1.55</v>
      </c>
    </row>
    <row r="45" spans="1:6" ht="13.5">
      <c r="A45" s="1" t="s">
        <v>624</v>
      </c>
      <c r="B45" s="3">
        <f t="shared" si="0"/>
        <v>39053</v>
      </c>
      <c r="C45">
        <f t="shared" si="1"/>
        <v>237.09513155555555</v>
      </c>
      <c r="D45">
        <f t="shared" si="2"/>
        <v>0.00951875</v>
      </c>
      <c r="E45">
        <f t="shared" si="3"/>
        <v>2.499554125</v>
      </c>
      <c r="F45">
        <f t="shared" si="4"/>
        <v>1.55</v>
      </c>
    </row>
    <row r="46" spans="1:6" ht="13.5">
      <c r="A46" s="1" t="s">
        <v>625</v>
      </c>
      <c r="B46" s="3">
        <f t="shared" si="0"/>
        <v>39053</v>
      </c>
      <c r="C46">
        <f t="shared" si="1"/>
        <v>237.12438447222223</v>
      </c>
      <c r="D46">
        <f t="shared" si="2"/>
        <v>0.009099888888888888</v>
      </c>
      <c r="E46">
        <f t="shared" si="3"/>
        <v>2.499415453</v>
      </c>
      <c r="F46">
        <f t="shared" si="4"/>
        <v>1.55</v>
      </c>
    </row>
    <row r="47" spans="1:6" ht="13.5">
      <c r="A47" s="1" t="s">
        <v>626</v>
      </c>
      <c r="B47" s="3">
        <f t="shared" si="0"/>
        <v>39053</v>
      </c>
      <c r="C47">
        <f t="shared" si="1"/>
        <v>237.1536386388889</v>
      </c>
      <c r="D47">
        <f t="shared" si="2"/>
        <v>0.008681</v>
      </c>
      <c r="E47">
        <f t="shared" si="3"/>
        <v>2.49927671</v>
      </c>
      <c r="F47">
        <f t="shared" si="4"/>
        <v>1.55</v>
      </c>
    </row>
    <row r="48" spans="1:6" ht="13.5">
      <c r="A48" s="1" t="s">
        <v>627</v>
      </c>
      <c r="B48" s="3">
        <f t="shared" si="0"/>
        <v>39053</v>
      </c>
      <c r="C48">
        <f t="shared" si="1"/>
        <v>237.18289402777776</v>
      </c>
      <c r="D48">
        <f t="shared" si="2"/>
        <v>0.008262027777777778</v>
      </c>
      <c r="E48">
        <f t="shared" si="3"/>
        <v>2.499137894</v>
      </c>
      <c r="F48">
        <f t="shared" si="4"/>
        <v>1.55</v>
      </c>
    </row>
    <row r="49" spans="1:6" ht="13.5">
      <c r="A49" s="1" t="s">
        <v>628</v>
      </c>
      <c r="B49" s="3">
        <f t="shared" si="0"/>
        <v>39053</v>
      </c>
      <c r="C49">
        <f t="shared" si="1"/>
        <v>237.2121506388889</v>
      </c>
      <c r="D49">
        <f t="shared" si="2"/>
        <v>0.007843027777777777</v>
      </c>
      <c r="E49">
        <f t="shared" si="3"/>
        <v>2.498999006</v>
      </c>
      <c r="F49">
        <f t="shared" si="4"/>
        <v>1.55</v>
      </c>
    </row>
    <row r="50" spans="1:6" ht="13.5">
      <c r="A50" s="1" t="s">
        <v>629</v>
      </c>
      <c r="B50" s="3">
        <f t="shared" si="0"/>
        <v>39053</v>
      </c>
      <c r="C50">
        <f t="shared" si="1"/>
        <v>237.24140849999998</v>
      </c>
      <c r="D50">
        <f t="shared" si="2"/>
        <v>0.0074239722222222216</v>
      </c>
      <c r="E50">
        <f t="shared" si="3"/>
        <v>2.498860047</v>
      </c>
      <c r="F50">
        <f t="shared" si="4"/>
        <v>1.55</v>
      </c>
    </row>
    <row r="51" spans="1:6" ht="13.5">
      <c r="A51" s="1" t="s">
        <v>630</v>
      </c>
      <c r="B51" s="3">
        <f t="shared" si="0"/>
        <v>39053</v>
      </c>
      <c r="C51">
        <f t="shared" si="1"/>
        <v>237.27066761111112</v>
      </c>
      <c r="D51">
        <f t="shared" si="2"/>
        <v>0.007004833333333333</v>
      </c>
      <c r="E51">
        <f t="shared" si="3"/>
        <v>2.498721015</v>
      </c>
      <c r="F51">
        <f t="shared" si="4"/>
        <v>1.55</v>
      </c>
    </row>
    <row r="52" spans="1:6" ht="13.5">
      <c r="A52" s="1" t="s">
        <v>631</v>
      </c>
      <c r="B52" s="3">
        <f t="shared" si="0"/>
        <v>39053</v>
      </c>
      <c r="C52">
        <f t="shared" si="1"/>
        <v>237.29992794444445</v>
      </c>
      <c r="D52">
        <f t="shared" si="2"/>
        <v>0.006585694444444444</v>
      </c>
      <c r="E52">
        <f t="shared" si="3"/>
        <v>2.498581912</v>
      </c>
      <c r="F52">
        <f t="shared" si="4"/>
        <v>1.55</v>
      </c>
    </row>
    <row r="53" spans="1:6" ht="13.5">
      <c r="A53" s="1" t="s">
        <v>632</v>
      </c>
      <c r="B53" s="3">
        <f t="shared" si="0"/>
        <v>39053</v>
      </c>
      <c r="C53">
        <f t="shared" si="1"/>
        <v>237.32918952777777</v>
      </c>
      <c r="D53">
        <f t="shared" si="2"/>
        <v>0.0061664722222222225</v>
      </c>
      <c r="E53">
        <f t="shared" si="3"/>
        <v>2.498442737</v>
      </c>
      <c r="F53">
        <f t="shared" si="4"/>
        <v>1.55</v>
      </c>
    </row>
    <row r="54" spans="1:6" ht="13.5">
      <c r="A54" s="1" t="s">
        <v>633</v>
      </c>
      <c r="B54" s="3">
        <f t="shared" si="0"/>
        <v>39053</v>
      </c>
      <c r="C54">
        <f t="shared" si="1"/>
        <v>237.35845236111112</v>
      </c>
      <c r="D54">
        <f t="shared" si="2"/>
        <v>0.0057471944444444445</v>
      </c>
      <c r="E54">
        <f t="shared" si="3"/>
        <v>2.49830349</v>
      </c>
      <c r="F54">
        <f t="shared" si="4"/>
        <v>1.55</v>
      </c>
    </row>
    <row r="55" spans="1:6" ht="13.5">
      <c r="A55" s="1" t="s">
        <v>634</v>
      </c>
      <c r="B55" s="3">
        <f t="shared" si="0"/>
        <v>39053</v>
      </c>
      <c r="C55">
        <f t="shared" si="1"/>
        <v>237.38771641666665</v>
      </c>
      <c r="D55">
        <f t="shared" si="2"/>
        <v>0.0053278611111111105</v>
      </c>
      <c r="E55">
        <f t="shared" si="3"/>
        <v>2.498164172</v>
      </c>
      <c r="F55">
        <f t="shared" si="4"/>
        <v>1.55</v>
      </c>
    </row>
    <row r="56" spans="1:6" ht="13.5">
      <c r="A56" s="1" t="s">
        <v>635</v>
      </c>
      <c r="B56" s="3">
        <f t="shared" si="0"/>
        <v>39053</v>
      </c>
      <c r="C56">
        <f t="shared" si="1"/>
        <v>237.4169817222222</v>
      </c>
      <c r="D56">
        <f t="shared" si="2"/>
        <v>0.0049085</v>
      </c>
      <c r="E56">
        <f t="shared" si="3"/>
        <v>2.498024782</v>
      </c>
      <c r="F56">
        <f t="shared" si="4"/>
        <v>1.55</v>
      </c>
    </row>
    <row r="57" spans="1:6" ht="13.5">
      <c r="A57" s="1" t="s">
        <v>636</v>
      </c>
      <c r="B57" s="3">
        <f t="shared" si="0"/>
        <v>39053</v>
      </c>
      <c r="C57">
        <f t="shared" si="1"/>
        <v>237.44624827777778</v>
      </c>
      <c r="D57">
        <f t="shared" si="2"/>
        <v>0.004489083333333333</v>
      </c>
      <c r="E57">
        <f t="shared" si="3"/>
        <v>2.49788532</v>
      </c>
      <c r="F57">
        <f t="shared" si="4"/>
        <v>1.55</v>
      </c>
    </row>
    <row r="58" spans="1:6" ht="13.5">
      <c r="A58" s="1" t="s">
        <v>637</v>
      </c>
      <c r="B58" s="3">
        <f t="shared" si="0"/>
        <v>39053</v>
      </c>
      <c r="C58">
        <f t="shared" si="1"/>
        <v>237.47551605555554</v>
      </c>
      <c r="D58">
        <f t="shared" si="2"/>
        <v>0.004069583333333333</v>
      </c>
      <c r="E58">
        <f t="shared" si="3"/>
        <v>2.497745787</v>
      </c>
      <c r="F58">
        <f t="shared" si="4"/>
        <v>1.55</v>
      </c>
    </row>
    <row r="59" spans="1:6" ht="13.5">
      <c r="A59" s="1" t="s">
        <v>638</v>
      </c>
      <c r="B59" s="3">
        <f t="shared" si="0"/>
        <v>39053</v>
      </c>
      <c r="C59">
        <f t="shared" si="1"/>
        <v>237.50478511111112</v>
      </c>
      <c r="D59">
        <f t="shared" si="2"/>
        <v>0.0036500555555555557</v>
      </c>
      <c r="E59">
        <f t="shared" si="3"/>
        <v>2.497606182</v>
      </c>
      <c r="F59">
        <f t="shared" si="4"/>
        <v>1.55</v>
      </c>
    </row>
    <row r="60" spans="1:6" ht="13.5">
      <c r="A60" s="1" t="s">
        <v>639</v>
      </c>
      <c r="B60" s="3">
        <f t="shared" si="0"/>
        <v>39053</v>
      </c>
      <c r="C60">
        <f t="shared" si="1"/>
        <v>237.53405538888887</v>
      </c>
      <c r="D60">
        <f t="shared" si="2"/>
        <v>0.0032304722222222223</v>
      </c>
      <c r="E60">
        <f t="shared" si="3"/>
        <v>2.497466506</v>
      </c>
      <c r="F60">
        <f t="shared" si="4"/>
        <v>1.55</v>
      </c>
    </row>
    <row r="61" spans="1:6" ht="13.5">
      <c r="A61" s="1" t="s">
        <v>640</v>
      </c>
      <c r="B61" s="3">
        <f t="shared" si="0"/>
        <v>39053</v>
      </c>
      <c r="C61">
        <f t="shared" si="1"/>
        <v>237.5633268888889</v>
      </c>
      <c r="D61">
        <f t="shared" si="2"/>
        <v>0.002810833333333333</v>
      </c>
      <c r="E61">
        <f t="shared" si="3"/>
        <v>2.497326758</v>
      </c>
      <c r="F61">
        <f t="shared" si="4"/>
        <v>1.55</v>
      </c>
    </row>
    <row r="62" spans="1:6" ht="13.5">
      <c r="A62" s="1" t="s">
        <v>641</v>
      </c>
      <c r="B62" s="3">
        <f t="shared" si="0"/>
        <v>39053</v>
      </c>
      <c r="C62">
        <f t="shared" si="1"/>
        <v>237.59259966666667</v>
      </c>
      <c r="D62">
        <f t="shared" si="2"/>
        <v>0.002391166666666667</v>
      </c>
      <c r="E62">
        <f t="shared" si="3"/>
        <v>2.497186939</v>
      </c>
      <c r="F62">
        <f t="shared" si="4"/>
        <v>1.55</v>
      </c>
    </row>
    <row r="63" spans="1:6" ht="13.5">
      <c r="A63" s="1" t="s">
        <v>645</v>
      </c>
      <c r="B63" s="3">
        <f t="shared" si="0"/>
        <v>39053</v>
      </c>
      <c r="C63">
        <f t="shared" si="1"/>
        <v>237.6218736666667</v>
      </c>
      <c r="D63">
        <f t="shared" si="2"/>
        <v>0.001971416666666667</v>
      </c>
      <c r="E63">
        <f t="shared" si="3"/>
        <v>2.497047048</v>
      </c>
      <c r="F63">
        <f t="shared" si="4"/>
        <v>1.55</v>
      </c>
    </row>
    <row r="64" spans="1:6" ht="13.5">
      <c r="A64" s="1" t="s">
        <v>646</v>
      </c>
      <c r="B64" s="3">
        <f t="shared" si="0"/>
        <v>39054</v>
      </c>
      <c r="C64">
        <f t="shared" si="1"/>
        <v>237.65114894444446</v>
      </c>
      <c r="D64">
        <f t="shared" si="2"/>
        <v>0.0015516388888888889</v>
      </c>
      <c r="E64">
        <f t="shared" si="3"/>
        <v>2.496907086</v>
      </c>
      <c r="F64">
        <f t="shared" si="4"/>
        <v>1.55</v>
      </c>
    </row>
    <row r="65" spans="1:6" ht="13.5">
      <c r="A65" s="1" t="s">
        <v>647</v>
      </c>
      <c r="B65" s="3">
        <f t="shared" si="0"/>
        <v>39054</v>
      </c>
      <c r="C65">
        <f t="shared" si="1"/>
        <v>237.68042544444444</v>
      </c>
      <c r="D65">
        <f t="shared" si="2"/>
        <v>0.0011317777777777778</v>
      </c>
      <c r="E65">
        <f t="shared" si="3"/>
        <v>2.496767053</v>
      </c>
      <c r="F65">
        <f t="shared" si="4"/>
        <v>1.55</v>
      </c>
    </row>
    <row r="66" spans="1:6" ht="13.5">
      <c r="A66" s="1" t="s">
        <v>10</v>
      </c>
      <c r="B66" s="3">
        <f t="shared" si="0"/>
        <v>39054</v>
      </c>
      <c r="C66">
        <f t="shared" si="1"/>
        <v>237.70970319444444</v>
      </c>
      <c r="D66">
        <f t="shared" si="2"/>
        <v>0.000711888888888889</v>
      </c>
      <c r="E66">
        <f t="shared" si="3"/>
        <v>2.496626949</v>
      </c>
      <c r="F66">
        <f t="shared" si="4"/>
        <v>1.55</v>
      </c>
    </row>
    <row r="67" spans="1:6" ht="13.5">
      <c r="A67" s="1" t="s">
        <v>11</v>
      </c>
      <c r="B67" s="3">
        <f t="shared" si="0"/>
        <v>39054</v>
      </c>
      <c r="C67">
        <f t="shared" si="1"/>
        <v>237.73898219444442</v>
      </c>
      <c r="D67">
        <f t="shared" si="2"/>
        <v>0.00029194444444444445</v>
      </c>
      <c r="E67">
        <f t="shared" si="3"/>
        <v>2.496486773</v>
      </c>
      <c r="F67">
        <f t="shared" si="4"/>
        <v>1.55</v>
      </c>
    </row>
    <row r="68" spans="1:6" ht="13.5">
      <c r="A68" s="1" t="s">
        <v>12</v>
      </c>
      <c r="B68" s="3">
        <f t="shared" si="0"/>
        <v>39054</v>
      </c>
      <c r="C68">
        <f t="shared" si="1"/>
        <v>237.76826244444445</v>
      </c>
      <c r="D68">
        <f t="shared" si="2"/>
        <v>-0.00012805555555555557</v>
      </c>
      <c r="E68">
        <f t="shared" si="3"/>
        <v>2.496346526</v>
      </c>
      <c r="F68">
        <f t="shared" si="4"/>
        <v>1.55</v>
      </c>
    </row>
    <row r="69" spans="1:6" ht="13.5">
      <c r="A69" s="1" t="s">
        <v>13</v>
      </c>
      <c r="B69" s="3">
        <f t="shared" si="0"/>
        <v>39054</v>
      </c>
      <c r="C69">
        <f t="shared" si="1"/>
        <v>237.79754397222223</v>
      </c>
      <c r="D69">
        <f t="shared" si="2"/>
        <v>-0.0005481111111111111</v>
      </c>
      <c r="E69">
        <f t="shared" si="3"/>
        <v>2.496206208</v>
      </c>
      <c r="F69">
        <f t="shared" si="4"/>
        <v>1.55</v>
      </c>
    </row>
    <row r="70" spans="1:6" ht="13.5">
      <c r="A70" s="1" t="s">
        <v>14</v>
      </c>
      <c r="B70" s="3">
        <f t="shared" si="0"/>
        <v>39054</v>
      </c>
      <c r="C70">
        <f t="shared" si="1"/>
        <v>237.82682672222222</v>
      </c>
      <c r="D70">
        <f t="shared" si="2"/>
        <v>-0.0009682222222222222</v>
      </c>
      <c r="E70">
        <f t="shared" si="3"/>
        <v>2.496065818</v>
      </c>
      <c r="F70">
        <f t="shared" si="4"/>
        <v>1.55</v>
      </c>
    </row>
    <row r="71" spans="1:6" ht="13.5">
      <c r="A71" s="1" t="s">
        <v>15</v>
      </c>
      <c r="B71" s="3">
        <f t="shared" si="0"/>
        <v>39054</v>
      </c>
      <c r="C71">
        <f t="shared" si="1"/>
        <v>237.8561107222222</v>
      </c>
      <c r="D71">
        <f t="shared" si="2"/>
        <v>-0.0013883888888888889</v>
      </c>
      <c r="E71">
        <f t="shared" si="3"/>
        <v>2.495925358</v>
      </c>
      <c r="F71">
        <f t="shared" si="4"/>
        <v>1.55</v>
      </c>
    </row>
    <row r="72" spans="1:6" ht="13.5">
      <c r="A72" s="1" t="s">
        <v>16</v>
      </c>
      <c r="B72" s="3">
        <f t="shared" si="0"/>
        <v>39054</v>
      </c>
      <c r="C72">
        <f t="shared" si="1"/>
        <v>237.88539597222223</v>
      </c>
      <c r="D72">
        <f t="shared" si="2"/>
        <v>-0.0018085833333333335</v>
      </c>
      <c r="E72">
        <f t="shared" si="3"/>
        <v>2.495784826</v>
      </c>
      <c r="F72">
        <f t="shared" si="4"/>
        <v>1.55</v>
      </c>
    </row>
    <row r="73" spans="1:6" ht="13.5">
      <c r="A73" s="1" t="s">
        <v>17</v>
      </c>
      <c r="B73" s="3">
        <f t="shared" si="0"/>
        <v>39054</v>
      </c>
      <c r="C73">
        <f t="shared" si="1"/>
        <v>237.91468247222224</v>
      </c>
      <c r="D73">
        <f t="shared" si="2"/>
        <v>-0.002228861111111111</v>
      </c>
      <c r="E73">
        <f t="shared" si="3"/>
        <v>2.495644224</v>
      </c>
      <c r="F73">
        <f t="shared" si="4"/>
        <v>1.55</v>
      </c>
    </row>
    <row r="74" spans="1:6" ht="13.5">
      <c r="A74" s="1" t="s">
        <v>18</v>
      </c>
      <c r="B74" s="3">
        <f t="shared" si="0"/>
        <v>39054</v>
      </c>
      <c r="C74">
        <f t="shared" si="1"/>
        <v>237.94397025</v>
      </c>
      <c r="D74">
        <f t="shared" si="2"/>
        <v>-0.002649166666666667</v>
      </c>
      <c r="E74">
        <f t="shared" si="3"/>
        <v>2.49550355</v>
      </c>
      <c r="F74">
        <f t="shared" si="4"/>
        <v>1.55</v>
      </c>
    </row>
    <row r="75" spans="1:6" ht="13.5">
      <c r="A75" s="1" t="s">
        <v>19</v>
      </c>
      <c r="B75" s="3">
        <f t="shared" si="0"/>
        <v>39054</v>
      </c>
      <c r="C75">
        <f t="shared" si="1"/>
        <v>237.97325925</v>
      </c>
      <c r="D75">
        <f t="shared" si="2"/>
        <v>-0.0030695555555555554</v>
      </c>
      <c r="E75">
        <f t="shared" si="3"/>
        <v>2.495362806</v>
      </c>
      <c r="F75">
        <f t="shared" si="4"/>
        <v>1.55</v>
      </c>
    </row>
    <row r="76" spans="1:6" ht="13.5">
      <c r="A76" s="1" t="s">
        <v>20</v>
      </c>
      <c r="B76" s="3">
        <f t="shared" si="0"/>
        <v>39054</v>
      </c>
      <c r="C76">
        <f t="shared" si="1"/>
        <v>238.00254952777777</v>
      </c>
      <c r="D76">
        <f t="shared" si="2"/>
        <v>-0.0034899722222222224</v>
      </c>
      <c r="E76">
        <f t="shared" si="3"/>
        <v>2.49522199</v>
      </c>
      <c r="F76">
        <f t="shared" si="4"/>
        <v>1.55</v>
      </c>
    </row>
    <row r="77" spans="1:6" ht="13.5">
      <c r="A77" s="1" t="s">
        <v>21</v>
      </c>
      <c r="B77" s="3">
        <f t="shared" si="0"/>
        <v>39054</v>
      </c>
      <c r="C77">
        <f t="shared" si="1"/>
        <v>238.03184105555556</v>
      </c>
      <c r="D77">
        <f t="shared" si="2"/>
        <v>-0.003910444444444445</v>
      </c>
      <c r="E77">
        <f t="shared" si="3"/>
        <v>2.495081104</v>
      </c>
      <c r="F77">
        <f t="shared" si="4"/>
        <v>1.55</v>
      </c>
    </row>
    <row r="78" spans="1:6" ht="13.5">
      <c r="A78" s="1" t="s">
        <v>22</v>
      </c>
      <c r="B78" s="3">
        <f t="shared" si="0"/>
        <v>39054</v>
      </c>
      <c r="C78">
        <f t="shared" si="1"/>
        <v>238.06113383333334</v>
      </c>
      <c r="D78">
        <f t="shared" si="2"/>
        <v>-0.004330972222222222</v>
      </c>
      <c r="E78">
        <f t="shared" si="3"/>
        <v>2.494940147</v>
      </c>
      <c r="F78">
        <f t="shared" si="4"/>
        <v>1.55</v>
      </c>
    </row>
    <row r="79" spans="1:6" ht="13.5">
      <c r="A79" s="1" t="s">
        <v>23</v>
      </c>
      <c r="B79" s="3">
        <f t="shared" si="0"/>
        <v>39054</v>
      </c>
      <c r="C79">
        <f t="shared" si="1"/>
        <v>238.09042786111112</v>
      </c>
      <c r="D79">
        <f t="shared" si="2"/>
        <v>-0.004751555555555555</v>
      </c>
      <c r="E79">
        <f t="shared" si="3"/>
        <v>2.494799118</v>
      </c>
      <c r="F79">
        <f t="shared" si="4"/>
        <v>1.55</v>
      </c>
    </row>
    <row r="80" spans="1:6" ht="13.5">
      <c r="A80" s="1" t="s">
        <v>24</v>
      </c>
      <c r="B80" s="3">
        <f t="shared" si="0"/>
        <v>39054</v>
      </c>
      <c r="C80">
        <f t="shared" si="1"/>
        <v>238.1197231666667</v>
      </c>
      <c r="D80">
        <f t="shared" si="2"/>
        <v>-0.0051721944444444445</v>
      </c>
      <c r="E80">
        <f t="shared" si="3"/>
        <v>2.49465802</v>
      </c>
      <c r="F80">
        <f t="shared" si="4"/>
        <v>1.55</v>
      </c>
    </row>
    <row r="81" spans="1:6" ht="13.5">
      <c r="A81" s="1" t="s">
        <v>25</v>
      </c>
      <c r="B81" s="3">
        <f aca="true" t="shared" si="5" ref="B81:B144">DATE(FIXED(MID(A81,9,4)),FIXED(MID(A81,4,3)),FIXED(MID(A81,1,3)))</f>
        <v>39054</v>
      </c>
      <c r="C81">
        <f aca="true" t="shared" si="6" ref="C81:C144">VALUE(MID(A81,27,3))+VALUE(MID(A81,31,2))/60+VALUE(MID(A81,34,7))/3600</f>
        <v>238.14901972222222</v>
      </c>
      <c r="D81">
        <f aca="true" t="shared" si="7" ref="D81:D144">(VALUE(MID(A81,44,2))+VALUE(MID(A81,47,2))/60+VALUE(MID(A81,50,7))/3600)*(IF(MID(A81,43,1)="-",-1,1))</f>
        <v>-0.005592861111111111</v>
      </c>
      <c r="E81">
        <f aca="true" t="shared" si="8" ref="E81:E144">VALUE(MID(A81,59,14))</f>
        <v>2.49451685</v>
      </c>
      <c r="F81">
        <f aca="true" t="shared" si="9" ref="F81:F144">VALUE(MID(A81,74,6))</f>
        <v>1.55</v>
      </c>
    </row>
    <row r="82" spans="1:6" ht="13.5">
      <c r="A82" s="1" t="s">
        <v>26</v>
      </c>
      <c r="B82" s="3">
        <f t="shared" si="5"/>
        <v>39054</v>
      </c>
      <c r="C82">
        <f t="shared" si="6"/>
        <v>238.17831752777778</v>
      </c>
      <c r="D82">
        <f t="shared" si="7"/>
        <v>-0.006013611111111111</v>
      </c>
      <c r="E82">
        <f t="shared" si="8"/>
        <v>2.494375609</v>
      </c>
      <c r="F82">
        <f t="shared" si="9"/>
        <v>1.55</v>
      </c>
    </row>
    <row r="83" spans="1:6" ht="13.5">
      <c r="A83" s="1" t="s">
        <v>27</v>
      </c>
      <c r="B83" s="3">
        <f t="shared" si="5"/>
        <v>39054</v>
      </c>
      <c r="C83">
        <f t="shared" si="6"/>
        <v>238.20761658333333</v>
      </c>
      <c r="D83">
        <f t="shared" si="7"/>
        <v>-0.006434388888888889</v>
      </c>
      <c r="E83">
        <f t="shared" si="8"/>
        <v>2.494234298</v>
      </c>
      <c r="F83">
        <f t="shared" si="9"/>
        <v>1.55</v>
      </c>
    </row>
    <row r="84" spans="1:6" ht="13.5">
      <c r="A84" s="1" t="s">
        <v>28</v>
      </c>
      <c r="B84" s="3">
        <f t="shared" si="5"/>
        <v>39054</v>
      </c>
      <c r="C84">
        <f t="shared" si="6"/>
        <v>238.23691691666664</v>
      </c>
      <c r="D84">
        <f t="shared" si="7"/>
        <v>-0.006855249999999999</v>
      </c>
      <c r="E84">
        <f t="shared" si="8"/>
        <v>2.494092916</v>
      </c>
      <c r="F84">
        <f t="shared" si="9"/>
        <v>1.55</v>
      </c>
    </row>
    <row r="85" spans="1:6" ht="13.5">
      <c r="A85" s="1" t="s">
        <v>29</v>
      </c>
      <c r="B85" s="3">
        <f t="shared" si="5"/>
        <v>39054</v>
      </c>
      <c r="C85">
        <f t="shared" si="6"/>
        <v>238.2662185</v>
      </c>
      <c r="D85">
        <f t="shared" si="7"/>
        <v>-0.007276138888888888</v>
      </c>
      <c r="E85">
        <f t="shared" si="8"/>
        <v>2.493951464</v>
      </c>
      <c r="F85">
        <f t="shared" si="9"/>
        <v>1.55</v>
      </c>
    </row>
    <row r="86" spans="1:6" ht="13.5">
      <c r="A86" s="1" t="s">
        <v>30</v>
      </c>
      <c r="B86" s="3">
        <f t="shared" si="5"/>
        <v>39054</v>
      </c>
      <c r="C86">
        <f t="shared" si="6"/>
        <v>238.29552133333334</v>
      </c>
      <c r="D86">
        <f t="shared" si="7"/>
        <v>-0.007697083333333333</v>
      </c>
      <c r="E86">
        <f t="shared" si="8"/>
        <v>2.493809941</v>
      </c>
      <c r="F86">
        <f t="shared" si="9"/>
        <v>1.55</v>
      </c>
    </row>
    <row r="87" spans="1:6" ht="13.5">
      <c r="A87" s="1" t="s">
        <v>31</v>
      </c>
      <c r="B87" s="3">
        <f t="shared" si="5"/>
        <v>39054</v>
      </c>
      <c r="C87">
        <f t="shared" si="6"/>
        <v>238.32482544444443</v>
      </c>
      <c r="D87">
        <f t="shared" si="7"/>
        <v>-0.008118083333333333</v>
      </c>
      <c r="E87">
        <f t="shared" si="8"/>
        <v>2.493668347</v>
      </c>
      <c r="F87">
        <f t="shared" si="9"/>
        <v>1.55</v>
      </c>
    </row>
    <row r="88" spans="1:6" ht="13.5">
      <c r="A88" s="1" t="s">
        <v>32</v>
      </c>
      <c r="B88" s="3">
        <f t="shared" si="5"/>
        <v>39055</v>
      </c>
      <c r="C88">
        <f t="shared" si="6"/>
        <v>238.35413083333333</v>
      </c>
      <c r="D88">
        <f t="shared" si="7"/>
        <v>-0.00853913888888889</v>
      </c>
      <c r="E88">
        <f t="shared" si="8"/>
        <v>2.493526682</v>
      </c>
      <c r="F88">
        <f t="shared" si="9"/>
        <v>1.55</v>
      </c>
    </row>
    <row r="89" spans="1:6" ht="13.5">
      <c r="A89" s="1" t="s">
        <v>33</v>
      </c>
      <c r="B89" s="3">
        <f t="shared" si="5"/>
        <v>39055</v>
      </c>
      <c r="C89">
        <f t="shared" si="6"/>
        <v>238.38343744444444</v>
      </c>
      <c r="D89">
        <f t="shared" si="7"/>
        <v>-0.008960250000000001</v>
      </c>
      <c r="E89">
        <f t="shared" si="8"/>
        <v>2.493384948</v>
      </c>
      <c r="F89">
        <f t="shared" si="9"/>
        <v>1.55</v>
      </c>
    </row>
    <row r="90" spans="1:6" ht="13.5">
      <c r="A90" s="1" t="s">
        <v>34</v>
      </c>
      <c r="B90" s="3">
        <f t="shared" si="5"/>
        <v>39055</v>
      </c>
      <c r="C90">
        <f t="shared" si="6"/>
        <v>238.41274536111112</v>
      </c>
      <c r="D90">
        <f t="shared" si="7"/>
        <v>-0.009381416666666666</v>
      </c>
      <c r="E90">
        <f t="shared" si="8"/>
        <v>2.493243142</v>
      </c>
      <c r="F90">
        <f t="shared" si="9"/>
        <v>1.55</v>
      </c>
    </row>
    <row r="91" spans="1:6" ht="13.5">
      <c r="A91" s="1" t="s">
        <v>35</v>
      </c>
      <c r="B91" s="3">
        <f t="shared" si="5"/>
        <v>39055</v>
      </c>
      <c r="C91">
        <f t="shared" si="6"/>
        <v>238.44205452777777</v>
      </c>
      <c r="D91">
        <f t="shared" si="7"/>
        <v>-0.009802638888888889</v>
      </c>
      <c r="E91">
        <f t="shared" si="8"/>
        <v>2.493101266</v>
      </c>
      <c r="F91">
        <f t="shared" si="9"/>
        <v>1.55</v>
      </c>
    </row>
    <row r="92" spans="1:6" ht="13.5">
      <c r="A92" s="1" t="s">
        <v>36</v>
      </c>
      <c r="B92" s="3">
        <f t="shared" si="5"/>
        <v>39055</v>
      </c>
      <c r="C92">
        <f t="shared" si="6"/>
        <v>238.47136494444445</v>
      </c>
      <c r="D92">
        <f t="shared" si="7"/>
        <v>-0.010223888888888888</v>
      </c>
      <c r="E92">
        <f t="shared" si="8"/>
        <v>2.49295932</v>
      </c>
      <c r="F92">
        <f t="shared" si="9"/>
        <v>1.55</v>
      </c>
    </row>
    <row r="93" spans="1:6" ht="13.5">
      <c r="A93" s="1" t="s">
        <v>37</v>
      </c>
      <c r="B93" s="3">
        <f t="shared" si="5"/>
        <v>39055</v>
      </c>
      <c r="C93">
        <f t="shared" si="6"/>
        <v>238.50067663888888</v>
      </c>
      <c r="D93">
        <f t="shared" si="7"/>
        <v>-0.010645222222222223</v>
      </c>
      <c r="E93">
        <f t="shared" si="8"/>
        <v>2.492817303</v>
      </c>
      <c r="F93">
        <f t="shared" si="9"/>
        <v>1.55</v>
      </c>
    </row>
    <row r="94" spans="1:6" ht="13.5">
      <c r="A94" s="1" t="s">
        <v>38</v>
      </c>
      <c r="B94" s="3">
        <f t="shared" si="5"/>
        <v>39055</v>
      </c>
      <c r="C94">
        <f t="shared" si="6"/>
        <v>238.52998958333336</v>
      </c>
      <c r="D94">
        <f t="shared" si="7"/>
        <v>-0.011066583333333333</v>
      </c>
      <c r="E94">
        <f t="shared" si="8"/>
        <v>2.492675216</v>
      </c>
      <c r="F94">
        <f t="shared" si="9"/>
        <v>1.55</v>
      </c>
    </row>
    <row r="95" spans="1:6" ht="13.5">
      <c r="A95" s="1" t="s">
        <v>39</v>
      </c>
      <c r="B95" s="3">
        <f t="shared" si="5"/>
        <v>39055</v>
      </c>
      <c r="C95">
        <f t="shared" si="6"/>
        <v>238.55930380555557</v>
      </c>
      <c r="D95">
        <f t="shared" si="7"/>
        <v>-0.011488</v>
      </c>
      <c r="E95">
        <f t="shared" si="8"/>
        <v>2.492533058</v>
      </c>
      <c r="F95">
        <f t="shared" si="9"/>
        <v>1.55</v>
      </c>
    </row>
    <row r="96" spans="1:6" ht="13.5">
      <c r="A96" s="1" t="s">
        <v>40</v>
      </c>
      <c r="B96" s="3">
        <f t="shared" si="5"/>
        <v>39055</v>
      </c>
      <c r="C96">
        <f t="shared" si="6"/>
        <v>238.58861930555557</v>
      </c>
      <c r="D96">
        <f t="shared" si="7"/>
        <v>-0.0119095</v>
      </c>
      <c r="E96">
        <f t="shared" si="8"/>
        <v>2.49239083</v>
      </c>
      <c r="F96">
        <f t="shared" si="9"/>
        <v>1.55</v>
      </c>
    </row>
    <row r="97" spans="1:6" ht="13.5">
      <c r="A97" s="1" t="s">
        <v>41</v>
      </c>
      <c r="B97" s="3">
        <f t="shared" si="5"/>
        <v>39055</v>
      </c>
      <c r="C97">
        <f t="shared" si="6"/>
        <v>238.61793605555556</v>
      </c>
      <c r="D97">
        <f t="shared" si="7"/>
        <v>-0.012331027777777778</v>
      </c>
      <c r="E97">
        <f t="shared" si="8"/>
        <v>2.492248532</v>
      </c>
      <c r="F97">
        <f t="shared" si="9"/>
        <v>1.55</v>
      </c>
    </row>
    <row r="98" spans="1:6" ht="13.5">
      <c r="A98" s="1" t="s">
        <v>42</v>
      </c>
      <c r="B98" s="3">
        <f t="shared" si="5"/>
        <v>39055</v>
      </c>
      <c r="C98">
        <f t="shared" si="6"/>
        <v>238.64725408333334</v>
      </c>
      <c r="D98">
        <f t="shared" si="7"/>
        <v>-0.01275261111111111</v>
      </c>
      <c r="E98">
        <f t="shared" si="8"/>
        <v>2.492106163</v>
      </c>
      <c r="F98">
        <f t="shared" si="9"/>
        <v>1.55</v>
      </c>
    </row>
    <row r="99" spans="1:6" ht="13.5">
      <c r="A99" s="1" t="s">
        <v>43</v>
      </c>
      <c r="B99" s="3">
        <f t="shared" si="5"/>
        <v>39055</v>
      </c>
      <c r="C99">
        <f t="shared" si="6"/>
        <v>238.67657338888887</v>
      </c>
      <c r="D99">
        <f t="shared" si="7"/>
        <v>-0.01317425</v>
      </c>
      <c r="E99">
        <f t="shared" si="8"/>
        <v>2.491963725</v>
      </c>
      <c r="F99">
        <f t="shared" si="9"/>
        <v>1.55</v>
      </c>
    </row>
    <row r="100" spans="1:6" ht="13.5">
      <c r="A100" s="1" t="s">
        <v>44</v>
      </c>
      <c r="B100" s="3">
        <f t="shared" si="5"/>
        <v>39055</v>
      </c>
      <c r="C100">
        <f t="shared" si="6"/>
        <v>238.70589394444443</v>
      </c>
      <c r="D100">
        <f t="shared" si="7"/>
        <v>-0.013595916666666668</v>
      </c>
      <c r="E100">
        <f t="shared" si="8"/>
        <v>2.491821216</v>
      </c>
      <c r="F100">
        <f t="shared" si="9"/>
        <v>1.55</v>
      </c>
    </row>
    <row r="101" spans="1:6" ht="13.5">
      <c r="A101" s="1" t="s">
        <v>45</v>
      </c>
      <c r="B101" s="3">
        <f t="shared" si="5"/>
        <v>39055</v>
      </c>
      <c r="C101">
        <f t="shared" si="6"/>
        <v>238.73521577777777</v>
      </c>
      <c r="D101">
        <f t="shared" si="7"/>
        <v>-0.014017666666666666</v>
      </c>
      <c r="E101">
        <f t="shared" si="8"/>
        <v>2.491678636</v>
      </c>
      <c r="F101">
        <f t="shared" si="9"/>
        <v>1.55</v>
      </c>
    </row>
    <row r="102" spans="1:6" ht="13.5">
      <c r="A102" s="1" t="s">
        <v>46</v>
      </c>
      <c r="B102" s="3">
        <f t="shared" si="5"/>
        <v>39055</v>
      </c>
      <c r="C102">
        <f t="shared" si="6"/>
        <v>238.7645388888889</v>
      </c>
      <c r="D102">
        <f t="shared" si="7"/>
        <v>-0.014439472222222223</v>
      </c>
      <c r="E102">
        <f t="shared" si="8"/>
        <v>2.491535987</v>
      </c>
      <c r="F102">
        <f t="shared" si="9"/>
        <v>1.55</v>
      </c>
    </row>
    <row r="103" spans="1:6" ht="13.5">
      <c r="A103" s="1" t="s">
        <v>47</v>
      </c>
      <c r="B103" s="3">
        <f t="shared" si="5"/>
        <v>39055</v>
      </c>
      <c r="C103">
        <f t="shared" si="6"/>
        <v>238.79386325</v>
      </c>
      <c r="D103">
        <f t="shared" si="7"/>
        <v>-0.014861305555555556</v>
      </c>
      <c r="E103">
        <f t="shared" si="8"/>
        <v>2.491393267</v>
      </c>
      <c r="F103">
        <f t="shared" si="9"/>
        <v>1.55</v>
      </c>
    </row>
    <row r="104" spans="1:6" ht="13.5">
      <c r="A104" s="1" t="s">
        <v>48</v>
      </c>
      <c r="B104" s="3">
        <f t="shared" si="5"/>
        <v>39055</v>
      </c>
      <c r="C104">
        <f t="shared" si="6"/>
        <v>238.82318891666665</v>
      </c>
      <c r="D104">
        <f t="shared" si="7"/>
        <v>-0.01528322222222222</v>
      </c>
      <c r="E104">
        <f t="shared" si="8"/>
        <v>2.491250477</v>
      </c>
      <c r="F104">
        <f t="shared" si="9"/>
        <v>1.55</v>
      </c>
    </row>
    <row r="105" spans="1:6" ht="13.5">
      <c r="A105" s="1" t="s">
        <v>49</v>
      </c>
      <c r="B105" s="3">
        <f t="shared" si="5"/>
        <v>39055</v>
      </c>
      <c r="C105">
        <f t="shared" si="6"/>
        <v>238.8525158333333</v>
      </c>
      <c r="D105">
        <f t="shared" si="7"/>
        <v>-0.015705166666666666</v>
      </c>
      <c r="E105">
        <f t="shared" si="8"/>
        <v>2.491107617</v>
      </c>
      <c r="F105">
        <f t="shared" si="9"/>
        <v>1.55</v>
      </c>
    </row>
    <row r="106" spans="1:6" ht="13.5">
      <c r="A106" s="1" t="s">
        <v>50</v>
      </c>
      <c r="B106" s="3">
        <f t="shared" si="5"/>
        <v>39055</v>
      </c>
      <c r="C106">
        <f t="shared" si="6"/>
        <v>238.8818440277778</v>
      </c>
      <c r="D106">
        <f t="shared" si="7"/>
        <v>-0.016127166666666668</v>
      </c>
      <c r="E106">
        <f t="shared" si="8"/>
        <v>2.490964687</v>
      </c>
      <c r="F106">
        <f t="shared" si="9"/>
        <v>1.55</v>
      </c>
    </row>
    <row r="107" spans="1:6" ht="13.5">
      <c r="A107" s="1" t="s">
        <v>51</v>
      </c>
      <c r="B107" s="3">
        <f t="shared" si="5"/>
        <v>39055</v>
      </c>
      <c r="C107">
        <f t="shared" si="6"/>
        <v>238.91117350000002</v>
      </c>
      <c r="D107">
        <f t="shared" si="7"/>
        <v>-0.01654925</v>
      </c>
      <c r="E107">
        <f t="shared" si="8"/>
        <v>2.490821687</v>
      </c>
      <c r="F107">
        <f t="shared" si="9"/>
        <v>1.55</v>
      </c>
    </row>
    <row r="108" spans="1:6" ht="13.5">
      <c r="A108" s="1" t="s">
        <v>52</v>
      </c>
      <c r="B108" s="3">
        <f t="shared" si="5"/>
        <v>39055</v>
      </c>
      <c r="C108">
        <f t="shared" si="6"/>
        <v>238.94050422222222</v>
      </c>
      <c r="D108">
        <f t="shared" si="7"/>
        <v>-0.01697136111111111</v>
      </c>
      <c r="E108">
        <f t="shared" si="8"/>
        <v>2.490678617</v>
      </c>
      <c r="F108">
        <f t="shared" si="9"/>
        <v>1.55</v>
      </c>
    </row>
    <row r="109" spans="1:6" ht="13.5">
      <c r="A109" s="1" t="s">
        <v>53</v>
      </c>
      <c r="B109" s="3">
        <f t="shared" si="5"/>
        <v>39055</v>
      </c>
      <c r="C109">
        <f t="shared" si="6"/>
        <v>238.96983625000001</v>
      </c>
      <c r="D109">
        <f t="shared" si="7"/>
        <v>-0.01739352777777778</v>
      </c>
      <c r="E109">
        <f t="shared" si="8"/>
        <v>2.490535476</v>
      </c>
      <c r="F109">
        <f t="shared" si="9"/>
        <v>1.55</v>
      </c>
    </row>
    <row r="110" spans="1:6" ht="13.5">
      <c r="A110" s="1" t="s">
        <v>54</v>
      </c>
      <c r="B110" s="3">
        <f t="shared" si="5"/>
        <v>39055</v>
      </c>
      <c r="C110">
        <f t="shared" si="6"/>
        <v>238.99916955555554</v>
      </c>
      <c r="D110">
        <f t="shared" si="7"/>
        <v>-0.017815722222222222</v>
      </c>
      <c r="E110">
        <f t="shared" si="8"/>
        <v>2.490392266</v>
      </c>
      <c r="F110">
        <f t="shared" si="9"/>
        <v>1.55</v>
      </c>
    </row>
    <row r="111" spans="1:6" ht="13.5">
      <c r="A111" s="1" t="s">
        <v>55</v>
      </c>
      <c r="B111" s="3">
        <f t="shared" si="5"/>
        <v>39055</v>
      </c>
      <c r="C111">
        <f t="shared" si="6"/>
        <v>239.02850411111112</v>
      </c>
      <c r="D111">
        <f t="shared" si="7"/>
        <v>-0.018238</v>
      </c>
      <c r="E111">
        <f t="shared" si="8"/>
        <v>2.490248986</v>
      </c>
      <c r="F111">
        <f t="shared" si="9"/>
        <v>1.55</v>
      </c>
    </row>
    <row r="112" spans="1:6" ht="13.5">
      <c r="A112" s="1" t="s">
        <v>56</v>
      </c>
      <c r="B112" s="3">
        <f t="shared" si="5"/>
        <v>39056</v>
      </c>
      <c r="C112">
        <f t="shared" si="6"/>
        <v>239.05783997222224</v>
      </c>
      <c r="D112">
        <f t="shared" si="7"/>
        <v>-0.018660333333333334</v>
      </c>
      <c r="E112">
        <f t="shared" si="8"/>
        <v>2.490105636</v>
      </c>
      <c r="F112">
        <f t="shared" si="9"/>
        <v>1.55</v>
      </c>
    </row>
    <row r="113" spans="1:6" ht="13.5">
      <c r="A113" s="1" t="s">
        <v>57</v>
      </c>
      <c r="B113" s="3">
        <f t="shared" si="5"/>
        <v>39056</v>
      </c>
      <c r="C113">
        <f t="shared" si="6"/>
        <v>239.08717708333333</v>
      </c>
      <c r="D113">
        <f t="shared" si="7"/>
        <v>-0.019082694444444444</v>
      </c>
      <c r="E113">
        <f t="shared" si="8"/>
        <v>2.489962216</v>
      </c>
      <c r="F113">
        <f t="shared" si="9"/>
        <v>1.55</v>
      </c>
    </row>
    <row r="114" spans="1:6" ht="13.5">
      <c r="A114" s="1" t="s">
        <v>58</v>
      </c>
      <c r="B114" s="3">
        <f t="shared" si="5"/>
        <v>39056</v>
      </c>
      <c r="C114">
        <f t="shared" si="6"/>
        <v>239.1165155</v>
      </c>
      <c r="D114">
        <f t="shared" si="7"/>
        <v>-0.019505138888888888</v>
      </c>
      <c r="E114">
        <f t="shared" si="8"/>
        <v>2.489818725</v>
      </c>
      <c r="F114">
        <f t="shared" si="9"/>
        <v>1.55</v>
      </c>
    </row>
    <row r="115" spans="1:6" ht="13.5">
      <c r="A115" s="1" t="s">
        <v>59</v>
      </c>
      <c r="B115" s="3">
        <f t="shared" si="5"/>
        <v>39056</v>
      </c>
      <c r="C115">
        <f t="shared" si="6"/>
        <v>239.14585516666665</v>
      </c>
      <c r="D115">
        <f t="shared" si="7"/>
        <v>-0.01992761111111111</v>
      </c>
      <c r="E115">
        <f t="shared" si="8"/>
        <v>2.489675165</v>
      </c>
      <c r="F115">
        <f t="shared" si="9"/>
        <v>1.55</v>
      </c>
    </row>
    <row r="116" spans="1:6" ht="13.5">
      <c r="A116" s="1" t="s">
        <v>60</v>
      </c>
      <c r="B116" s="3">
        <f t="shared" si="5"/>
        <v>39056</v>
      </c>
      <c r="C116">
        <f t="shared" si="6"/>
        <v>239.17519613888888</v>
      </c>
      <c r="D116">
        <f t="shared" si="7"/>
        <v>-0.020350166666666666</v>
      </c>
      <c r="E116">
        <f t="shared" si="8"/>
        <v>2.489531536</v>
      </c>
      <c r="F116">
        <f t="shared" si="9"/>
        <v>1.55</v>
      </c>
    </row>
    <row r="117" spans="1:6" ht="13.5">
      <c r="A117" s="1" t="s">
        <v>61</v>
      </c>
      <c r="B117" s="3">
        <f t="shared" si="5"/>
        <v>39056</v>
      </c>
      <c r="C117">
        <f t="shared" si="6"/>
        <v>239.2045383611111</v>
      </c>
      <c r="D117">
        <f t="shared" si="7"/>
        <v>-0.02077275</v>
      </c>
      <c r="E117">
        <f t="shared" si="8"/>
        <v>2.489387836</v>
      </c>
      <c r="F117">
        <f t="shared" si="9"/>
        <v>1.55</v>
      </c>
    </row>
    <row r="118" spans="1:6" ht="13.5">
      <c r="A118" s="1" t="s">
        <v>62</v>
      </c>
      <c r="B118" s="3">
        <f t="shared" si="5"/>
        <v>39056</v>
      </c>
      <c r="C118">
        <f t="shared" si="6"/>
        <v>239.23388188888887</v>
      </c>
      <c r="D118">
        <f t="shared" si="7"/>
        <v>-0.02119538888888889</v>
      </c>
      <c r="E118">
        <f t="shared" si="8"/>
        <v>2.489244066</v>
      </c>
      <c r="F118">
        <f t="shared" si="9"/>
        <v>1.55</v>
      </c>
    </row>
    <row r="119" spans="1:6" ht="13.5">
      <c r="A119" s="1" t="s">
        <v>63</v>
      </c>
      <c r="B119" s="3">
        <f t="shared" si="5"/>
        <v>39056</v>
      </c>
      <c r="C119">
        <f t="shared" si="6"/>
        <v>239.26322669444446</v>
      </c>
      <c r="D119">
        <f t="shared" si="7"/>
        <v>-0.021618083333333333</v>
      </c>
      <c r="E119">
        <f t="shared" si="8"/>
        <v>2.489100227</v>
      </c>
      <c r="F119">
        <f t="shared" si="9"/>
        <v>1.55</v>
      </c>
    </row>
    <row r="120" spans="1:6" ht="13.5">
      <c r="A120" s="1" t="s">
        <v>64</v>
      </c>
      <c r="B120" s="3">
        <f t="shared" si="5"/>
        <v>39056</v>
      </c>
      <c r="C120">
        <f t="shared" si="6"/>
        <v>239.29257277777776</v>
      </c>
      <c r="D120">
        <f t="shared" si="7"/>
        <v>-0.022040833333333332</v>
      </c>
      <c r="E120">
        <f t="shared" si="8"/>
        <v>2.488956318</v>
      </c>
      <c r="F120">
        <f t="shared" si="9"/>
        <v>1.55</v>
      </c>
    </row>
    <row r="121" spans="1:6" ht="13.5">
      <c r="A121" s="1" t="s">
        <v>65</v>
      </c>
      <c r="B121" s="3">
        <f t="shared" si="5"/>
        <v>39056</v>
      </c>
      <c r="C121">
        <f t="shared" si="6"/>
        <v>239.32192013888888</v>
      </c>
      <c r="D121">
        <f t="shared" si="7"/>
        <v>-0.02246361111111111</v>
      </c>
      <c r="E121">
        <f t="shared" si="8"/>
        <v>2.488812339</v>
      </c>
      <c r="F121">
        <f t="shared" si="9"/>
        <v>1.55</v>
      </c>
    </row>
    <row r="122" spans="1:6" ht="13.5">
      <c r="A122" s="1" t="s">
        <v>66</v>
      </c>
      <c r="B122" s="3">
        <f t="shared" si="5"/>
        <v>39056</v>
      </c>
      <c r="C122">
        <f t="shared" si="6"/>
        <v>239.35126877777776</v>
      </c>
      <c r="D122">
        <f t="shared" si="7"/>
        <v>-0.02288647222222222</v>
      </c>
      <c r="E122">
        <f t="shared" si="8"/>
        <v>2.48866829</v>
      </c>
      <c r="F122">
        <f t="shared" si="9"/>
        <v>1.55</v>
      </c>
    </row>
    <row r="123" spans="1:6" ht="13.5">
      <c r="A123" s="1" t="s">
        <v>67</v>
      </c>
      <c r="B123" s="3">
        <f t="shared" si="5"/>
        <v>39056</v>
      </c>
      <c r="C123">
        <f t="shared" si="6"/>
        <v>239.38061872222224</v>
      </c>
      <c r="D123">
        <f t="shared" si="7"/>
        <v>-0.023309388888888886</v>
      </c>
      <c r="E123">
        <f t="shared" si="8"/>
        <v>2.488524172</v>
      </c>
      <c r="F123">
        <f t="shared" si="9"/>
        <v>1.55</v>
      </c>
    </row>
    <row r="124" spans="1:6" ht="13.5">
      <c r="A124" s="1" t="s">
        <v>68</v>
      </c>
      <c r="B124" s="3">
        <f t="shared" si="5"/>
        <v>39056</v>
      </c>
      <c r="C124">
        <f t="shared" si="6"/>
        <v>239.40996994444444</v>
      </c>
      <c r="D124">
        <f t="shared" si="7"/>
        <v>-0.023732333333333334</v>
      </c>
      <c r="E124">
        <f t="shared" si="8"/>
        <v>2.488379983</v>
      </c>
      <c r="F124">
        <f t="shared" si="9"/>
        <v>1.55</v>
      </c>
    </row>
    <row r="125" spans="1:6" ht="13.5">
      <c r="A125" s="1" t="s">
        <v>69</v>
      </c>
      <c r="B125" s="3">
        <f t="shared" si="5"/>
        <v>39056</v>
      </c>
      <c r="C125">
        <f t="shared" si="6"/>
        <v>239.43932244444446</v>
      </c>
      <c r="D125">
        <f t="shared" si="7"/>
        <v>-0.024155333333333334</v>
      </c>
      <c r="E125">
        <f t="shared" si="8"/>
        <v>2.488235726</v>
      </c>
      <c r="F125">
        <f t="shared" si="9"/>
        <v>1.55</v>
      </c>
    </row>
    <row r="126" spans="1:6" ht="13.5">
      <c r="A126" s="1" t="s">
        <v>70</v>
      </c>
      <c r="B126" s="3">
        <f t="shared" si="5"/>
        <v>39056</v>
      </c>
      <c r="C126">
        <f t="shared" si="6"/>
        <v>239.46867622222223</v>
      </c>
      <c r="D126">
        <f t="shared" si="7"/>
        <v>-0.024578416666666665</v>
      </c>
      <c r="E126">
        <f t="shared" si="8"/>
        <v>2.488091398</v>
      </c>
      <c r="F126">
        <f t="shared" si="9"/>
        <v>1.55</v>
      </c>
    </row>
    <row r="127" spans="1:6" ht="13.5">
      <c r="A127" s="1" t="s">
        <v>71</v>
      </c>
      <c r="B127" s="3">
        <f t="shared" si="5"/>
        <v>39056</v>
      </c>
      <c r="C127">
        <f t="shared" si="6"/>
        <v>239.49803127777776</v>
      </c>
      <c r="D127">
        <f t="shared" si="7"/>
        <v>-0.02500152777777778</v>
      </c>
      <c r="E127">
        <f t="shared" si="8"/>
        <v>2.487947001</v>
      </c>
      <c r="F127">
        <f t="shared" si="9"/>
        <v>1.55</v>
      </c>
    </row>
    <row r="128" spans="1:6" ht="13.5">
      <c r="A128" s="1" t="s">
        <v>72</v>
      </c>
      <c r="B128" s="3">
        <f t="shared" si="5"/>
        <v>39056</v>
      </c>
      <c r="C128">
        <f t="shared" si="6"/>
        <v>239.5273876388889</v>
      </c>
      <c r="D128">
        <f t="shared" si="7"/>
        <v>-0.025424694444444444</v>
      </c>
      <c r="E128">
        <f t="shared" si="8"/>
        <v>2.487802534</v>
      </c>
      <c r="F128">
        <f t="shared" si="9"/>
        <v>1.55</v>
      </c>
    </row>
    <row r="129" spans="1:6" ht="13.5">
      <c r="A129" s="1" t="s">
        <v>73</v>
      </c>
      <c r="B129" s="3">
        <f t="shared" si="5"/>
        <v>39056</v>
      </c>
      <c r="C129">
        <f t="shared" si="6"/>
        <v>239.5567452777778</v>
      </c>
      <c r="D129">
        <f t="shared" si="7"/>
        <v>-0.025847916666666665</v>
      </c>
      <c r="E129">
        <f t="shared" si="8"/>
        <v>2.487657997</v>
      </c>
      <c r="F129">
        <f t="shared" si="9"/>
        <v>1.55</v>
      </c>
    </row>
    <row r="130" spans="1:6" ht="13.5">
      <c r="A130" s="1" t="s">
        <v>74</v>
      </c>
      <c r="B130" s="3">
        <f t="shared" si="5"/>
        <v>39056</v>
      </c>
      <c r="C130">
        <f t="shared" si="6"/>
        <v>239.58610419444446</v>
      </c>
      <c r="D130">
        <f t="shared" si="7"/>
        <v>-0.026271194444444444</v>
      </c>
      <c r="E130">
        <f t="shared" si="8"/>
        <v>2.487513391</v>
      </c>
      <c r="F130">
        <f t="shared" si="9"/>
        <v>1.55</v>
      </c>
    </row>
    <row r="131" spans="1:6" ht="13.5">
      <c r="A131" s="1" t="s">
        <v>75</v>
      </c>
      <c r="B131" s="3">
        <f t="shared" si="5"/>
        <v>39056</v>
      </c>
      <c r="C131">
        <f t="shared" si="6"/>
        <v>239.61546441666667</v>
      </c>
      <c r="D131">
        <f t="shared" si="7"/>
        <v>-0.0266945</v>
      </c>
      <c r="E131">
        <f t="shared" si="8"/>
        <v>2.487368716</v>
      </c>
      <c r="F131">
        <f t="shared" si="9"/>
        <v>1.55</v>
      </c>
    </row>
    <row r="132" spans="1:6" ht="13.5">
      <c r="A132" s="1" t="s">
        <v>76</v>
      </c>
      <c r="B132" s="3">
        <f t="shared" si="5"/>
        <v>39056</v>
      </c>
      <c r="C132">
        <f t="shared" si="6"/>
        <v>239.64482591666666</v>
      </c>
      <c r="D132">
        <f t="shared" si="7"/>
        <v>-0.02711788888888889</v>
      </c>
      <c r="E132">
        <f t="shared" si="8"/>
        <v>2.48722397</v>
      </c>
      <c r="F132">
        <f t="shared" si="9"/>
        <v>1.55</v>
      </c>
    </row>
    <row r="133" spans="1:6" ht="13.5">
      <c r="A133" s="1" t="s">
        <v>77</v>
      </c>
      <c r="B133" s="3">
        <f t="shared" si="5"/>
        <v>39056</v>
      </c>
      <c r="C133">
        <f t="shared" si="6"/>
        <v>239.67418872222223</v>
      </c>
      <c r="D133">
        <f t="shared" si="7"/>
        <v>-0.027541333333333334</v>
      </c>
      <c r="E133">
        <f t="shared" si="8"/>
        <v>2.487079156</v>
      </c>
      <c r="F133">
        <f t="shared" si="9"/>
        <v>1.55</v>
      </c>
    </row>
    <row r="134" spans="1:6" ht="13.5">
      <c r="A134" s="1" t="s">
        <v>78</v>
      </c>
      <c r="B134" s="3">
        <f t="shared" si="5"/>
        <v>39056</v>
      </c>
      <c r="C134">
        <f t="shared" si="6"/>
        <v>239.70355280555555</v>
      </c>
      <c r="D134">
        <f t="shared" si="7"/>
        <v>-0.027964805555555555</v>
      </c>
      <c r="E134">
        <f t="shared" si="8"/>
        <v>2.486934271</v>
      </c>
      <c r="F134">
        <f t="shared" si="9"/>
        <v>1.55</v>
      </c>
    </row>
    <row r="135" spans="1:6" ht="13.5">
      <c r="A135" s="1" t="s">
        <v>79</v>
      </c>
      <c r="B135" s="3">
        <f t="shared" si="5"/>
        <v>39056</v>
      </c>
      <c r="C135">
        <f t="shared" si="6"/>
        <v>239.73291816666668</v>
      </c>
      <c r="D135">
        <f t="shared" si="7"/>
        <v>-0.028388333333333335</v>
      </c>
      <c r="E135">
        <f t="shared" si="8"/>
        <v>2.486789317</v>
      </c>
      <c r="F135">
        <f t="shared" si="9"/>
        <v>1.55</v>
      </c>
    </row>
    <row r="136" spans="1:6" ht="13.5">
      <c r="A136" s="1" t="s">
        <v>80</v>
      </c>
      <c r="B136" s="3">
        <f t="shared" si="5"/>
        <v>39057</v>
      </c>
      <c r="C136">
        <f t="shared" si="6"/>
        <v>239.76228483333333</v>
      </c>
      <c r="D136">
        <f t="shared" si="7"/>
        <v>-0.028811916666666666</v>
      </c>
      <c r="E136">
        <f t="shared" si="8"/>
        <v>2.486644294</v>
      </c>
      <c r="F136">
        <f t="shared" si="9"/>
        <v>1.55</v>
      </c>
    </row>
    <row r="137" spans="1:6" ht="13.5">
      <c r="A137" s="1" t="s">
        <v>81</v>
      </c>
      <c r="B137" s="3">
        <f t="shared" si="5"/>
        <v>39057</v>
      </c>
      <c r="C137">
        <f t="shared" si="6"/>
        <v>239.79165277777778</v>
      </c>
      <c r="D137">
        <f t="shared" si="7"/>
        <v>-0.029235583333333336</v>
      </c>
      <c r="E137">
        <f t="shared" si="8"/>
        <v>2.486499201</v>
      </c>
      <c r="F137">
        <f t="shared" si="9"/>
        <v>1.55</v>
      </c>
    </row>
    <row r="138" spans="1:6" ht="13.5">
      <c r="A138" s="1" t="s">
        <v>82</v>
      </c>
      <c r="B138" s="3">
        <f t="shared" si="5"/>
        <v>39057</v>
      </c>
      <c r="C138">
        <f t="shared" si="6"/>
        <v>239.821022</v>
      </c>
      <c r="D138">
        <f t="shared" si="7"/>
        <v>-0.029659277777777777</v>
      </c>
      <c r="E138">
        <f t="shared" si="8"/>
        <v>2.486354039</v>
      </c>
      <c r="F138">
        <f t="shared" si="9"/>
        <v>1.55</v>
      </c>
    </row>
    <row r="139" spans="1:6" ht="13.5">
      <c r="A139" s="1" t="s">
        <v>83</v>
      </c>
      <c r="B139" s="3">
        <f t="shared" si="5"/>
        <v>39057</v>
      </c>
      <c r="C139">
        <f t="shared" si="6"/>
        <v>239.85039255555554</v>
      </c>
      <c r="D139">
        <f t="shared" si="7"/>
        <v>-0.030083</v>
      </c>
      <c r="E139">
        <f t="shared" si="8"/>
        <v>2.486208807</v>
      </c>
      <c r="F139">
        <f t="shared" si="9"/>
        <v>1.55</v>
      </c>
    </row>
    <row r="140" spans="1:6" ht="13.5">
      <c r="A140" s="1" t="s">
        <v>84</v>
      </c>
      <c r="B140" s="3">
        <f t="shared" si="5"/>
        <v>39057</v>
      </c>
      <c r="C140">
        <f t="shared" si="6"/>
        <v>239.8797643611111</v>
      </c>
      <c r="D140">
        <f t="shared" si="7"/>
        <v>-0.030506805555555558</v>
      </c>
      <c r="E140">
        <f t="shared" si="8"/>
        <v>2.486063506</v>
      </c>
      <c r="F140">
        <f t="shared" si="9"/>
        <v>1.55</v>
      </c>
    </row>
    <row r="141" spans="1:6" ht="13.5">
      <c r="A141" s="1" t="s">
        <v>85</v>
      </c>
      <c r="B141" s="3">
        <f t="shared" si="5"/>
        <v>39057</v>
      </c>
      <c r="C141">
        <f t="shared" si="6"/>
        <v>239.90913747222223</v>
      </c>
      <c r="D141">
        <f t="shared" si="7"/>
        <v>-0.03093066666666667</v>
      </c>
      <c r="E141">
        <f t="shared" si="8"/>
        <v>2.485918135</v>
      </c>
      <c r="F141">
        <f t="shared" si="9"/>
        <v>1.55</v>
      </c>
    </row>
    <row r="142" spans="1:6" ht="13.5">
      <c r="A142" s="1" t="s">
        <v>86</v>
      </c>
      <c r="B142" s="3">
        <f t="shared" si="5"/>
        <v>39057</v>
      </c>
      <c r="C142">
        <f t="shared" si="6"/>
        <v>239.93851188888888</v>
      </c>
      <c r="D142">
        <f t="shared" si="7"/>
        <v>-0.03135455555555555</v>
      </c>
      <c r="E142">
        <f t="shared" si="8"/>
        <v>2.485772695</v>
      </c>
      <c r="F142">
        <f t="shared" si="9"/>
        <v>1.55</v>
      </c>
    </row>
    <row r="143" spans="1:6" ht="13.5">
      <c r="A143" s="1" t="s">
        <v>87</v>
      </c>
      <c r="B143" s="3">
        <f t="shared" si="5"/>
        <v>39057</v>
      </c>
      <c r="C143">
        <f t="shared" si="6"/>
        <v>239.96788758333332</v>
      </c>
      <c r="D143">
        <f t="shared" si="7"/>
        <v>-0.03177852777777778</v>
      </c>
      <c r="E143">
        <f t="shared" si="8"/>
        <v>2.485627186</v>
      </c>
      <c r="F143">
        <f t="shared" si="9"/>
        <v>1.55</v>
      </c>
    </row>
    <row r="144" spans="1:6" ht="13.5">
      <c r="A144" s="1" t="s">
        <v>88</v>
      </c>
      <c r="B144" s="3">
        <f t="shared" si="5"/>
        <v>39057</v>
      </c>
      <c r="C144">
        <f t="shared" si="6"/>
        <v>239.99726458333333</v>
      </c>
      <c r="D144">
        <f t="shared" si="7"/>
        <v>-0.03220252777777778</v>
      </c>
      <c r="E144">
        <f t="shared" si="8"/>
        <v>2.485481607</v>
      </c>
      <c r="F144">
        <f t="shared" si="9"/>
        <v>1.55</v>
      </c>
    </row>
    <row r="145" spans="1:6" ht="13.5">
      <c r="A145" s="1" t="s">
        <v>89</v>
      </c>
      <c r="B145" s="3">
        <f aca="true" t="shared" si="10" ref="B145:B208">DATE(FIXED(MID(A145,9,4)),FIXED(MID(A145,4,3)),FIXED(MID(A145,1,3)))</f>
        <v>39057</v>
      </c>
      <c r="C145">
        <f aca="true" t="shared" si="11" ref="C145:C208">VALUE(MID(A145,27,3))+VALUE(MID(A145,31,2))/60+VALUE(MID(A145,34,7))/3600</f>
        <v>240.02664288888892</v>
      </c>
      <c r="D145">
        <f aca="true" t="shared" si="12" ref="D145:D208">(VALUE(MID(A145,44,2))+VALUE(MID(A145,47,2))/60+VALUE(MID(A145,50,7))/3600)*(IF(MID(A145,43,1)="-",-1,1))</f>
        <v>-0.032626583333333334</v>
      </c>
      <c r="E145">
        <f aca="true" t="shared" si="13" ref="E145:E208">VALUE(MID(A145,59,14))</f>
        <v>2.485335959</v>
      </c>
      <c r="F145">
        <f aca="true" t="shared" si="14" ref="F145:F208">VALUE(MID(A145,74,6))</f>
        <v>1.55</v>
      </c>
    </row>
    <row r="146" spans="1:6" ht="13.5">
      <c r="A146" s="1" t="s">
        <v>90</v>
      </c>
      <c r="B146" s="3">
        <f t="shared" si="10"/>
        <v>39057</v>
      </c>
      <c r="C146">
        <f t="shared" si="11"/>
        <v>240.05602247222222</v>
      </c>
      <c r="D146">
        <f t="shared" si="12"/>
        <v>-0.033050694444444445</v>
      </c>
      <c r="E146">
        <f t="shared" si="13"/>
        <v>2.485190241</v>
      </c>
      <c r="F146">
        <f t="shared" si="14"/>
        <v>1.55</v>
      </c>
    </row>
    <row r="147" spans="1:6" ht="13.5">
      <c r="A147" s="1" t="s">
        <v>91</v>
      </c>
      <c r="B147" s="3">
        <f t="shared" si="10"/>
        <v>39057</v>
      </c>
      <c r="C147">
        <f t="shared" si="11"/>
        <v>240.08540333333335</v>
      </c>
      <c r="D147">
        <f t="shared" si="12"/>
        <v>-0.03347486111111111</v>
      </c>
      <c r="E147">
        <f t="shared" si="13"/>
        <v>2.485044454</v>
      </c>
      <c r="F147">
        <f t="shared" si="14"/>
        <v>1.55</v>
      </c>
    </row>
    <row r="148" spans="1:6" ht="13.5">
      <c r="A148" s="1" t="s">
        <v>92</v>
      </c>
      <c r="B148" s="3">
        <f t="shared" si="10"/>
        <v>39057</v>
      </c>
      <c r="C148">
        <f t="shared" si="11"/>
        <v>240.11478552777777</v>
      </c>
      <c r="D148">
        <f t="shared" si="12"/>
        <v>-0.03389908333333333</v>
      </c>
      <c r="E148">
        <f t="shared" si="13"/>
        <v>2.484898598</v>
      </c>
      <c r="F148">
        <f t="shared" si="14"/>
        <v>1.55</v>
      </c>
    </row>
    <row r="149" spans="1:6" ht="13.5">
      <c r="A149" s="1" t="s">
        <v>93</v>
      </c>
      <c r="B149" s="3">
        <f t="shared" si="10"/>
        <v>39057</v>
      </c>
      <c r="C149">
        <f t="shared" si="11"/>
        <v>240.144169</v>
      </c>
      <c r="D149">
        <f t="shared" si="12"/>
        <v>-0.03432333333333333</v>
      </c>
      <c r="E149">
        <f t="shared" si="13"/>
        <v>2.484752673</v>
      </c>
      <c r="F149">
        <f t="shared" si="14"/>
        <v>1.55</v>
      </c>
    </row>
    <row r="150" spans="1:6" ht="13.5">
      <c r="A150" s="1" t="s">
        <v>94</v>
      </c>
      <c r="B150" s="3">
        <f t="shared" si="10"/>
        <v>39057</v>
      </c>
      <c r="C150">
        <f t="shared" si="11"/>
        <v>240.17355375</v>
      </c>
      <c r="D150">
        <f t="shared" si="12"/>
        <v>-0.03474766666666666</v>
      </c>
      <c r="E150">
        <f t="shared" si="13"/>
        <v>2.484606678</v>
      </c>
      <c r="F150">
        <f t="shared" si="14"/>
        <v>1.55</v>
      </c>
    </row>
    <row r="151" spans="1:6" ht="13.5">
      <c r="A151" s="1" t="s">
        <v>95</v>
      </c>
      <c r="B151" s="3">
        <f t="shared" si="10"/>
        <v>39057</v>
      </c>
      <c r="C151">
        <f t="shared" si="11"/>
        <v>240.20293983333332</v>
      </c>
      <c r="D151">
        <f t="shared" si="12"/>
        <v>-0.035172027777777774</v>
      </c>
      <c r="E151">
        <f t="shared" si="13"/>
        <v>2.484460614</v>
      </c>
      <c r="F151">
        <f t="shared" si="14"/>
        <v>1.55</v>
      </c>
    </row>
    <row r="152" spans="1:6" ht="13.5">
      <c r="A152" s="1" t="s">
        <v>96</v>
      </c>
      <c r="B152" s="3">
        <f t="shared" si="10"/>
        <v>39057</v>
      </c>
      <c r="C152">
        <f t="shared" si="11"/>
        <v>240.23232719444445</v>
      </c>
      <c r="D152">
        <f t="shared" si="12"/>
        <v>-0.035596444444444444</v>
      </c>
      <c r="E152">
        <f t="shared" si="13"/>
        <v>2.484314481</v>
      </c>
      <c r="F152">
        <f t="shared" si="14"/>
        <v>1.55</v>
      </c>
    </row>
    <row r="153" spans="1:6" ht="13.5">
      <c r="A153" s="1" t="s">
        <v>97</v>
      </c>
      <c r="B153" s="3">
        <f t="shared" si="10"/>
        <v>39057</v>
      </c>
      <c r="C153">
        <f t="shared" si="11"/>
        <v>240.2617158611111</v>
      </c>
      <c r="D153">
        <f t="shared" si="12"/>
        <v>-0.036020944444444446</v>
      </c>
      <c r="E153">
        <f t="shared" si="13"/>
        <v>2.484168278</v>
      </c>
      <c r="F153">
        <f t="shared" si="14"/>
        <v>1.55</v>
      </c>
    </row>
    <row r="154" spans="1:6" ht="13.5">
      <c r="A154" s="1" t="s">
        <v>98</v>
      </c>
      <c r="B154" s="3">
        <f t="shared" si="10"/>
        <v>39057</v>
      </c>
      <c r="C154">
        <f t="shared" si="11"/>
        <v>240.29110580555556</v>
      </c>
      <c r="D154">
        <f t="shared" si="12"/>
        <v>-0.03644547222222222</v>
      </c>
      <c r="E154">
        <f t="shared" si="13"/>
        <v>2.484022006</v>
      </c>
      <c r="F154">
        <f t="shared" si="14"/>
        <v>1.55</v>
      </c>
    </row>
    <row r="155" spans="1:6" ht="13.5">
      <c r="A155" s="1" t="s">
        <v>99</v>
      </c>
      <c r="B155" s="3">
        <f t="shared" si="10"/>
        <v>39057</v>
      </c>
      <c r="C155">
        <f t="shared" si="11"/>
        <v>240.32049705555556</v>
      </c>
      <c r="D155">
        <f t="shared" si="12"/>
        <v>-0.03687002777777778</v>
      </c>
      <c r="E155">
        <f t="shared" si="13"/>
        <v>2.483875665</v>
      </c>
      <c r="F155">
        <f t="shared" si="14"/>
        <v>1.55</v>
      </c>
    </row>
    <row r="156" spans="1:6" ht="13.5">
      <c r="A156" s="1" t="s">
        <v>100</v>
      </c>
      <c r="B156" s="3">
        <f t="shared" si="10"/>
        <v>39057</v>
      </c>
      <c r="C156">
        <f t="shared" si="11"/>
        <v>240.3498896111111</v>
      </c>
      <c r="D156">
        <f t="shared" si="12"/>
        <v>-0.03729466666666666</v>
      </c>
      <c r="E156">
        <f t="shared" si="13"/>
        <v>2.483729255</v>
      </c>
      <c r="F156">
        <f t="shared" si="14"/>
        <v>1.55</v>
      </c>
    </row>
    <row r="157" spans="1:6" ht="13.5">
      <c r="A157" s="1" t="s">
        <v>101</v>
      </c>
      <c r="B157" s="3">
        <f t="shared" si="10"/>
        <v>39057</v>
      </c>
      <c r="C157">
        <f t="shared" si="11"/>
        <v>240.37928347222223</v>
      </c>
      <c r="D157">
        <f t="shared" si="12"/>
        <v>-0.03771936111111111</v>
      </c>
      <c r="E157">
        <f t="shared" si="13"/>
        <v>2.483582776</v>
      </c>
      <c r="F157">
        <f t="shared" si="14"/>
        <v>1.55</v>
      </c>
    </row>
    <row r="158" spans="1:6" ht="13.5">
      <c r="A158" s="1" t="s">
        <v>102</v>
      </c>
      <c r="B158" s="3">
        <f t="shared" si="10"/>
        <v>39057</v>
      </c>
      <c r="C158">
        <f t="shared" si="11"/>
        <v>240.4086786388889</v>
      </c>
      <c r="D158">
        <f t="shared" si="12"/>
        <v>-0.038144083333333335</v>
      </c>
      <c r="E158">
        <f t="shared" si="13"/>
        <v>2.483436227</v>
      </c>
      <c r="F158">
        <f t="shared" si="14"/>
        <v>1.55</v>
      </c>
    </row>
    <row r="159" spans="1:6" ht="13.5">
      <c r="A159" s="1" t="s">
        <v>103</v>
      </c>
      <c r="B159" s="3">
        <f t="shared" si="10"/>
        <v>39057</v>
      </c>
      <c r="C159">
        <f t="shared" si="11"/>
        <v>240.43807508333333</v>
      </c>
      <c r="D159">
        <f t="shared" si="12"/>
        <v>-0.03856888888888889</v>
      </c>
      <c r="E159">
        <f t="shared" si="13"/>
        <v>2.48328961</v>
      </c>
      <c r="F159">
        <f t="shared" si="14"/>
        <v>1.55</v>
      </c>
    </row>
    <row r="160" spans="1:6" ht="13.5">
      <c r="A160" s="1" t="s">
        <v>104</v>
      </c>
      <c r="B160" s="3">
        <f t="shared" si="10"/>
        <v>39058</v>
      </c>
      <c r="C160">
        <f t="shared" si="11"/>
        <v>240.46747283333335</v>
      </c>
      <c r="D160">
        <f t="shared" si="12"/>
        <v>-0.03899372222222222</v>
      </c>
      <c r="E160">
        <f t="shared" si="13"/>
        <v>2.483142923</v>
      </c>
      <c r="F160">
        <f t="shared" si="14"/>
        <v>1.55</v>
      </c>
    </row>
    <row r="161" spans="1:6" ht="13.5">
      <c r="A161" s="1" t="s">
        <v>105</v>
      </c>
      <c r="B161" s="3">
        <f t="shared" si="10"/>
        <v>39058</v>
      </c>
      <c r="C161">
        <f t="shared" si="11"/>
        <v>240.49687188888888</v>
      </c>
      <c r="D161">
        <f t="shared" si="12"/>
        <v>-0.03941861111111111</v>
      </c>
      <c r="E161">
        <f t="shared" si="13"/>
        <v>2.482996167</v>
      </c>
      <c r="F161">
        <f t="shared" si="14"/>
        <v>1.55</v>
      </c>
    </row>
    <row r="162" spans="1:6" ht="13.5">
      <c r="A162" s="1" t="s">
        <v>106</v>
      </c>
      <c r="B162" s="3">
        <f t="shared" si="10"/>
        <v>39058</v>
      </c>
      <c r="C162">
        <f t="shared" si="11"/>
        <v>240.52627225</v>
      </c>
      <c r="D162">
        <f t="shared" si="12"/>
        <v>-0.039843555555555556</v>
      </c>
      <c r="E162">
        <f t="shared" si="13"/>
        <v>2.482849342</v>
      </c>
      <c r="F162">
        <f t="shared" si="14"/>
        <v>1.55</v>
      </c>
    </row>
    <row r="163" spans="1:6" ht="13.5">
      <c r="A163" s="1" t="s">
        <v>107</v>
      </c>
      <c r="B163" s="3">
        <f t="shared" si="10"/>
        <v>39058</v>
      </c>
      <c r="C163">
        <f t="shared" si="11"/>
        <v>240.55567391666668</v>
      </c>
      <c r="D163">
        <f t="shared" si="12"/>
        <v>-0.04026852777777778</v>
      </c>
      <c r="E163">
        <f t="shared" si="13"/>
        <v>2.482702448</v>
      </c>
      <c r="F163">
        <f t="shared" si="14"/>
        <v>1.55</v>
      </c>
    </row>
    <row r="164" spans="1:6" ht="13.5">
      <c r="A164" s="1" t="s">
        <v>108</v>
      </c>
      <c r="B164" s="3">
        <f t="shared" si="10"/>
        <v>39058</v>
      </c>
      <c r="C164">
        <f t="shared" si="11"/>
        <v>240.58507686111113</v>
      </c>
      <c r="D164">
        <f t="shared" si="12"/>
        <v>-0.04069358333333333</v>
      </c>
      <c r="E164">
        <f t="shared" si="13"/>
        <v>2.482555484</v>
      </c>
      <c r="F164">
        <f t="shared" si="14"/>
        <v>1.55</v>
      </c>
    </row>
    <row r="165" spans="1:6" ht="13.5">
      <c r="A165" s="1" t="s">
        <v>109</v>
      </c>
      <c r="B165" s="3">
        <f t="shared" si="10"/>
        <v>39058</v>
      </c>
      <c r="C165">
        <f t="shared" si="11"/>
        <v>240.6144811388889</v>
      </c>
      <c r="D165">
        <f t="shared" si="12"/>
        <v>-0.041118694444444444</v>
      </c>
      <c r="E165">
        <f t="shared" si="13"/>
        <v>2.482408452</v>
      </c>
      <c r="F165">
        <f t="shared" si="14"/>
        <v>1.55</v>
      </c>
    </row>
    <row r="166" spans="1:6" ht="13.5">
      <c r="A166" s="1" t="s">
        <v>110</v>
      </c>
      <c r="B166" s="3">
        <f t="shared" si="10"/>
        <v>39058</v>
      </c>
      <c r="C166">
        <f t="shared" si="11"/>
        <v>240.64388669444443</v>
      </c>
      <c r="D166">
        <f t="shared" si="12"/>
        <v>-0.041543833333333335</v>
      </c>
      <c r="E166">
        <f t="shared" si="13"/>
        <v>2.48226135</v>
      </c>
      <c r="F166">
        <f t="shared" si="14"/>
        <v>1.55</v>
      </c>
    </row>
    <row r="167" spans="1:6" ht="13.5">
      <c r="A167" s="1" t="s">
        <v>111</v>
      </c>
      <c r="B167" s="3">
        <f t="shared" si="10"/>
        <v>39058</v>
      </c>
      <c r="C167">
        <f t="shared" si="11"/>
        <v>240.67329355555555</v>
      </c>
      <c r="D167">
        <f t="shared" si="12"/>
        <v>-0.04196902777777778</v>
      </c>
      <c r="E167">
        <f t="shared" si="13"/>
        <v>2.48211418</v>
      </c>
      <c r="F167">
        <f t="shared" si="14"/>
        <v>1.55</v>
      </c>
    </row>
    <row r="168" spans="1:6" ht="13.5">
      <c r="A168" s="1" t="s">
        <v>112</v>
      </c>
      <c r="B168" s="3">
        <f t="shared" si="10"/>
        <v>39058</v>
      </c>
      <c r="C168">
        <f t="shared" si="11"/>
        <v>240.7027017222222</v>
      </c>
      <c r="D168">
        <f t="shared" si="12"/>
        <v>-0.04239427777777778</v>
      </c>
      <c r="E168">
        <f t="shared" si="13"/>
        <v>2.48196694</v>
      </c>
      <c r="F168">
        <f t="shared" si="14"/>
        <v>1.55</v>
      </c>
    </row>
    <row r="169" spans="1:6" ht="13.5">
      <c r="A169" s="1" t="s">
        <v>113</v>
      </c>
      <c r="B169" s="3">
        <f t="shared" si="10"/>
        <v>39058</v>
      </c>
      <c r="C169">
        <f t="shared" si="11"/>
        <v>240.73211122222222</v>
      </c>
      <c r="D169">
        <f t="shared" si="12"/>
        <v>-0.042819583333333334</v>
      </c>
      <c r="E169">
        <f t="shared" si="13"/>
        <v>2.481819632</v>
      </c>
      <c r="F169">
        <f t="shared" si="14"/>
        <v>1.55</v>
      </c>
    </row>
    <row r="170" spans="1:6" ht="13.5">
      <c r="A170" s="1" t="s">
        <v>114</v>
      </c>
      <c r="B170" s="3">
        <f t="shared" si="10"/>
        <v>39058</v>
      </c>
      <c r="C170">
        <f t="shared" si="11"/>
        <v>240.761522</v>
      </c>
      <c r="D170">
        <f t="shared" si="12"/>
        <v>-0.04324494444444445</v>
      </c>
      <c r="E170">
        <f t="shared" si="13"/>
        <v>2.481672254</v>
      </c>
      <c r="F170">
        <f t="shared" si="14"/>
        <v>1.55</v>
      </c>
    </row>
    <row r="171" spans="1:6" ht="13.5">
      <c r="A171" s="1" t="s">
        <v>115</v>
      </c>
      <c r="B171" s="3">
        <f t="shared" si="10"/>
        <v>39058</v>
      </c>
      <c r="C171">
        <f t="shared" si="11"/>
        <v>240.79093408333333</v>
      </c>
      <c r="D171">
        <f t="shared" si="12"/>
        <v>-0.04367033333333333</v>
      </c>
      <c r="E171">
        <f t="shared" si="13"/>
        <v>2.481524807</v>
      </c>
      <c r="F171">
        <f t="shared" si="14"/>
        <v>1.54</v>
      </c>
    </row>
    <row r="172" spans="1:6" ht="13.5">
      <c r="A172" s="1" t="s">
        <v>116</v>
      </c>
      <c r="B172" s="3">
        <f t="shared" si="10"/>
        <v>39058</v>
      </c>
      <c r="C172">
        <f t="shared" si="11"/>
        <v>240.8203474722222</v>
      </c>
      <c r="D172">
        <f t="shared" si="12"/>
        <v>-0.044095777777777775</v>
      </c>
      <c r="E172">
        <f t="shared" si="13"/>
        <v>2.481377292</v>
      </c>
      <c r="F172">
        <f t="shared" si="14"/>
        <v>1.54</v>
      </c>
    </row>
    <row r="173" spans="1:6" ht="13.5">
      <c r="A173" s="1" t="s">
        <v>117</v>
      </c>
      <c r="B173" s="3">
        <f t="shared" si="10"/>
        <v>39058</v>
      </c>
      <c r="C173">
        <f t="shared" si="11"/>
        <v>240.84976216666666</v>
      </c>
      <c r="D173">
        <f t="shared" si="12"/>
        <v>-0.04452130555555556</v>
      </c>
      <c r="E173">
        <f t="shared" si="13"/>
        <v>2.481229707</v>
      </c>
      <c r="F173">
        <f t="shared" si="14"/>
        <v>1.54</v>
      </c>
    </row>
    <row r="174" spans="1:6" ht="13.5">
      <c r="A174" s="1" t="s">
        <v>118</v>
      </c>
      <c r="B174" s="3">
        <f t="shared" si="10"/>
        <v>39058</v>
      </c>
      <c r="C174">
        <f t="shared" si="11"/>
        <v>240.8791781388889</v>
      </c>
      <c r="D174">
        <f t="shared" si="12"/>
        <v>-0.04494686111111111</v>
      </c>
      <c r="E174">
        <f t="shared" si="13"/>
        <v>2.481082054</v>
      </c>
      <c r="F174">
        <f t="shared" si="14"/>
        <v>1.54</v>
      </c>
    </row>
    <row r="175" spans="1:6" ht="13.5">
      <c r="A175" s="1" t="s">
        <v>119</v>
      </c>
      <c r="B175" s="3">
        <f t="shared" si="10"/>
        <v>39058</v>
      </c>
      <c r="C175">
        <f t="shared" si="11"/>
        <v>240.90859544444444</v>
      </c>
      <c r="D175">
        <f t="shared" si="12"/>
        <v>-0.045372472222222224</v>
      </c>
      <c r="E175">
        <f t="shared" si="13"/>
        <v>2.480934331</v>
      </c>
      <c r="F175">
        <f t="shared" si="14"/>
        <v>1.54</v>
      </c>
    </row>
    <row r="176" spans="1:6" ht="13.5">
      <c r="A176" s="1" t="s">
        <v>120</v>
      </c>
      <c r="B176" s="3">
        <f t="shared" si="10"/>
        <v>39058</v>
      </c>
      <c r="C176">
        <f t="shared" si="11"/>
        <v>240.93801405555556</v>
      </c>
      <c r="D176">
        <f t="shared" si="12"/>
        <v>-0.04579811111111111</v>
      </c>
      <c r="E176">
        <f t="shared" si="13"/>
        <v>2.48078654</v>
      </c>
      <c r="F176">
        <f t="shared" si="14"/>
        <v>1.54</v>
      </c>
    </row>
    <row r="177" spans="1:6" ht="13.5">
      <c r="A177" s="1" t="s">
        <v>121</v>
      </c>
      <c r="B177" s="3">
        <f t="shared" si="10"/>
        <v>39058</v>
      </c>
      <c r="C177">
        <f t="shared" si="11"/>
        <v>240.9674339722222</v>
      </c>
      <c r="D177">
        <f t="shared" si="12"/>
        <v>-0.04622383333333333</v>
      </c>
      <c r="E177">
        <f t="shared" si="13"/>
        <v>2.480638679</v>
      </c>
      <c r="F177">
        <f t="shared" si="14"/>
        <v>1.54</v>
      </c>
    </row>
    <row r="178" spans="1:6" ht="13.5">
      <c r="A178" s="1" t="s">
        <v>122</v>
      </c>
      <c r="B178" s="3">
        <f t="shared" si="10"/>
        <v>39058</v>
      </c>
      <c r="C178">
        <f t="shared" si="11"/>
        <v>240.99685519444444</v>
      </c>
      <c r="D178">
        <f t="shared" si="12"/>
        <v>-0.046649583333333335</v>
      </c>
      <c r="E178">
        <f t="shared" si="13"/>
        <v>2.48049075</v>
      </c>
      <c r="F178">
        <f t="shared" si="14"/>
        <v>1.54</v>
      </c>
    </row>
    <row r="179" spans="1:6" ht="13.5">
      <c r="A179" s="1" t="s">
        <v>123</v>
      </c>
      <c r="B179" s="3">
        <f t="shared" si="10"/>
        <v>39058</v>
      </c>
      <c r="C179">
        <f t="shared" si="11"/>
        <v>241.02627772222223</v>
      </c>
      <c r="D179">
        <f t="shared" si="12"/>
        <v>-0.04707541666666667</v>
      </c>
      <c r="E179">
        <f t="shared" si="13"/>
        <v>2.480342752</v>
      </c>
      <c r="F179">
        <f t="shared" si="14"/>
        <v>1.54</v>
      </c>
    </row>
    <row r="180" spans="1:6" ht="13.5">
      <c r="A180" s="1" t="s">
        <v>124</v>
      </c>
      <c r="B180" s="3">
        <f t="shared" si="10"/>
        <v>39058</v>
      </c>
      <c r="C180">
        <f t="shared" si="11"/>
        <v>241.05570155555557</v>
      </c>
      <c r="D180">
        <f t="shared" si="12"/>
        <v>-0.04750127777777778</v>
      </c>
      <c r="E180">
        <f t="shared" si="13"/>
        <v>2.480194684</v>
      </c>
      <c r="F180">
        <f t="shared" si="14"/>
        <v>1.54</v>
      </c>
    </row>
    <row r="181" spans="1:6" ht="13.5">
      <c r="A181" s="1" t="s">
        <v>125</v>
      </c>
      <c r="B181" s="3">
        <f t="shared" si="10"/>
        <v>39058</v>
      </c>
      <c r="C181">
        <f t="shared" si="11"/>
        <v>241.08512672222224</v>
      </c>
      <c r="D181">
        <f t="shared" si="12"/>
        <v>-0.047927194444444446</v>
      </c>
      <c r="E181">
        <f t="shared" si="13"/>
        <v>2.480046548</v>
      </c>
      <c r="F181">
        <f t="shared" si="14"/>
        <v>1.54</v>
      </c>
    </row>
    <row r="182" spans="1:6" ht="13.5">
      <c r="A182" s="1" t="s">
        <v>126</v>
      </c>
      <c r="B182" s="3">
        <f t="shared" si="10"/>
        <v>39058</v>
      </c>
      <c r="C182">
        <f t="shared" si="11"/>
        <v>241.11455316666667</v>
      </c>
      <c r="D182">
        <f t="shared" si="12"/>
        <v>-0.04835313888888889</v>
      </c>
      <c r="E182">
        <f t="shared" si="13"/>
        <v>2.479898343</v>
      </c>
      <c r="F182">
        <f t="shared" si="14"/>
        <v>1.54</v>
      </c>
    </row>
    <row r="183" spans="1:6" ht="13.5">
      <c r="A183" s="1" t="s">
        <v>127</v>
      </c>
      <c r="B183" s="3">
        <f t="shared" si="10"/>
        <v>39058</v>
      </c>
      <c r="C183">
        <f t="shared" si="11"/>
        <v>241.14398091666666</v>
      </c>
      <c r="D183">
        <f t="shared" si="12"/>
        <v>-0.048779166666666665</v>
      </c>
      <c r="E183">
        <f t="shared" si="13"/>
        <v>2.47975007</v>
      </c>
      <c r="F183">
        <f t="shared" si="14"/>
        <v>1.54</v>
      </c>
    </row>
    <row r="184" spans="1:6" ht="13.5">
      <c r="A184" s="1" t="s">
        <v>128</v>
      </c>
      <c r="B184" s="3">
        <f t="shared" si="10"/>
        <v>39059</v>
      </c>
      <c r="C184">
        <f t="shared" si="11"/>
        <v>241.1734099722222</v>
      </c>
      <c r="D184">
        <f t="shared" si="12"/>
        <v>-0.04920522222222222</v>
      </c>
      <c r="E184">
        <f t="shared" si="13"/>
        <v>2.479601727</v>
      </c>
      <c r="F184">
        <f t="shared" si="14"/>
        <v>1.54</v>
      </c>
    </row>
    <row r="185" spans="1:6" ht="13.5">
      <c r="A185" s="1" t="s">
        <v>129</v>
      </c>
      <c r="B185" s="3">
        <f t="shared" si="10"/>
        <v>39059</v>
      </c>
      <c r="C185">
        <f t="shared" si="11"/>
        <v>241.2028403611111</v>
      </c>
      <c r="D185">
        <f t="shared" si="12"/>
        <v>-0.04963133333333333</v>
      </c>
      <c r="E185">
        <f t="shared" si="13"/>
        <v>2.479453315</v>
      </c>
      <c r="F185">
        <f t="shared" si="14"/>
        <v>1.54</v>
      </c>
    </row>
    <row r="186" spans="1:6" ht="13.5">
      <c r="A186" s="1" t="s">
        <v>130</v>
      </c>
      <c r="B186" s="3">
        <f t="shared" si="10"/>
        <v>39059</v>
      </c>
      <c r="C186">
        <f t="shared" si="11"/>
        <v>241.23227205555557</v>
      </c>
      <c r="D186">
        <f t="shared" si="12"/>
        <v>-0.050057500000000005</v>
      </c>
      <c r="E186">
        <f t="shared" si="13"/>
        <v>2.479304835</v>
      </c>
      <c r="F186">
        <f t="shared" si="14"/>
        <v>1.54</v>
      </c>
    </row>
    <row r="187" spans="1:6" ht="13.5">
      <c r="A187" s="1" t="s">
        <v>131</v>
      </c>
      <c r="B187" s="3">
        <f t="shared" si="10"/>
        <v>39059</v>
      </c>
      <c r="C187">
        <f t="shared" si="11"/>
        <v>241.26170502777777</v>
      </c>
      <c r="D187">
        <f t="shared" si="12"/>
        <v>-0.05048372222222223</v>
      </c>
      <c r="E187">
        <f t="shared" si="13"/>
        <v>2.479156286</v>
      </c>
      <c r="F187">
        <f t="shared" si="14"/>
        <v>1.54</v>
      </c>
    </row>
    <row r="188" spans="1:6" ht="13.5">
      <c r="A188" s="1" t="s">
        <v>783</v>
      </c>
      <c r="B188" s="3">
        <f t="shared" si="10"/>
        <v>39059</v>
      </c>
      <c r="C188">
        <f t="shared" si="11"/>
        <v>241.29113933333332</v>
      </c>
      <c r="D188">
        <f t="shared" si="12"/>
        <v>-0.050910000000000004</v>
      </c>
      <c r="E188">
        <f t="shared" si="13"/>
        <v>2.479007668</v>
      </c>
      <c r="F188">
        <f t="shared" si="14"/>
        <v>1.54</v>
      </c>
    </row>
    <row r="189" spans="1:6" ht="13.5">
      <c r="A189" s="1" t="s">
        <v>784</v>
      </c>
      <c r="B189" s="3">
        <f t="shared" si="10"/>
        <v>39059</v>
      </c>
      <c r="C189">
        <f t="shared" si="11"/>
        <v>241.32057494444445</v>
      </c>
      <c r="D189">
        <f t="shared" si="12"/>
        <v>-0.05133630555555556</v>
      </c>
      <c r="E189">
        <f t="shared" si="13"/>
        <v>2.478858981</v>
      </c>
      <c r="F189">
        <f t="shared" si="14"/>
        <v>1.54</v>
      </c>
    </row>
    <row r="190" spans="1:6" ht="13.5">
      <c r="A190" s="1" t="s">
        <v>785</v>
      </c>
      <c r="B190" s="3">
        <f t="shared" si="10"/>
        <v>39059</v>
      </c>
      <c r="C190">
        <f t="shared" si="11"/>
        <v>241.3500118611111</v>
      </c>
      <c r="D190">
        <f t="shared" si="12"/>
        <v>-0.051762694444444445</v>
      </c>
      <c r="E190">
        <f t="shared" si="13"/>
        <v>2.478710226</v>
      </c>
      <c r="F190">
        <f t="shared" si="14"/>
        <v>1.54</v>
      </c>
    </row>
    <row r="191" spans="1:6" ht="13.5">
      <c r="A191" s="1" t="s">
        <v>786</v>
      </c>
      <c r="B191" s="3">
        <f t="shared" si="10"/>
        <v>39059</v>
      </c>
      <c r="C191">
        <f t="shared" si="11"/>
        <v>241.37945008333335</v>
      </c>
      <c r="D191">
        <f t="shared" si="12"/>
        <v>-0.05218911111111112</v>
      </c>
      <c r="E191">
        <f t="shared" si="13"/>
        <v>2.478561401</v>
      </c>
      <c r="F191">
        <f t="shared" si="14"/>
        <v>1.54</v>
      </c>
    </row>
    <row r="192" spans="1:6" ht="13.5">
      <c r="A192" s="1" t="s">
        <v>787</v>
      </c>
      <c r="B192" s="3">
        <f t="shared" si="10"/>
        <v>39059</v>
      </c>
      <c r="C192">
        <f t="shared" si="11"/>
        <v>241.4088896388889</v>
      </c>
      <c r="D192">
        <f t="shared" si="12"/>
        <v>-0.05261555555555556</v>
      </c>
      <c r="E192">
        <f t="shared" si="13"/>
        <v>2.478412508</v>
      </c>
      <c r="F192">
        <f t="shared" si="14"/>
        <v>1.54</v>
      </c>
    </row>
    <row r="193" spans="1:6" ht="13.5">
      <c r="A193" s="1" t="s">
        <v>788</v>
      </c>
      <c r="B193" s="3">
        <f t="shared" si="10"/>
        <v>39059</v>
      </c>
      <c r="C193">
        <f t="shared" si="11"/>
        <v>241.43833047222222</v>
      </c>
      <c r="D193">
        <f t="shared" si="12"/>
        <v>-0.05304208333333334</v>
      </c>
      <c r="E193">
        <f t="shared" si="13"/>
        <v>2.478263546</v>
      </c>
      <c r="F193">
        <f t="shared" si="14"/>
        <v>1.54</v>
      </c>
    </row>
    <row r="194" spans="1:6" ht="13.5">
      <c r="A194" s="1" t="s">
        <v>789</v>
      </c>
      <c r="B194" s="3">
        <f t="shared" si="10"/>
        <v>39059</v>
      </c>
      <c r="C194">
        <f t="shared" si="11"/>
        <v>241.4677726388889</v>
      </c>
      <c r="D194">
        <f t="shared" si="12"/>
        <v>-0.05346866666666667</v>
      </c>
      <c r="E194">
        <f t="shared" si="13"/>
        <v>2.478114516</v>
      </c>
      <c r="F194">
        <f t="shared" si="14"/>
        <v>1.54</v>
      </c>
    </row>
    <row r="195" spans="1:6" ht="13.5">
      <c r="A195" s="1" t="s">
        <v>790</v>
      </c>
      <c r="B195" s="3">
        <f t="shared" si="10"/>
        <v>39059</v>
      </c>
      <c r="C195">
        <f t="shared" si="11"/>
        <v>241.4972161111111</v>
      </c>
      <c r="D195">
        <f t="shared" si="12"/>
        <v>-0.05389527777777778</v>
      </c>
      <c r="E195">
        <f t="shared" si="13"/>
        <v>2.477965416</v>
      </c>
      <c r="F195">
        <f t="shared" si="14"/>
        <v>1.54</v>
      </c>
    </row>
    <row r="196" spans="1:6" ht="13.5">
      <c r="A196" s="1" t="s">
        <v>791</v>
      </c>
      <c r="B196" s="3">
        <f t="shared" si="10"/>
        <v>39059</v>
      </c>
      <c r="C196">
        <f t="shared" si="11"/>
        <v>241.5266608888889</v>
      </c>
      <c r="D196">
        <f t="shared" si="12"/>
        <v>-0.05432194444444445</v>
      </c>
      <c r="E196">
        <f t="shared" si="13"/>
        <v>2.477816248</v>
      </c>
      <c r="F196">
        <f t="shared" si="14"/>
        <v>1.54</v>
      </c>
    </row>
    <row r="197" spans="1:6" ht="13.5">
      <c r="A197" s="1" t="s">
        <v>792</v>
      </c>
      <c r="B197" s="3">
        <f t="shared" si="10"/>
        <v>39059</v>
      </c>
      <c r="C197">
        <f t="shared" si="11"/>
        <v>241.556107</v>
      </c>
      <c r="D197">
        <f t="shared" si="12"/>
        <v>-0.05474866666666667</v>
      </c>
      <c r="E197">
        <f t="shared" si="13"/>
        <v>2.477667012</v>
      </c>
      <c r="F197">
        <f t="shared" si="14"/>
        <v>1.54</v>
      </c>
    </row>
    <row r="198" spans="1:6" ht="13.5">
      <c r="A198" s="1" t="s">
        <v>793</v>
      </c>
      <c r="B198" s="3">
        <f t="shared" si="10"/>
        <v>39059</v>
      </c>
      <c r="C198">
        <f t="shared" si="11"/>
        <v>241.5855543888889</v>
      </c>
      <c r="D198">
        <f t="shared" si="12"/>
        <v>-0.055175444444444444</v>
      </c>
      <c r="E198">
        <f t="shared" si="13"/>
        <v>2.477517706</v>
      </c>
      <c r="F198">
        <f t="shared" si="14"/>
        <v>1.54</v>
      </c>
    </row>
    <row r="199" spans="1:6" ht="13.5">
      <c r="A199" s="1" t="s">
        <v>794</v>
      </c>
      <c r="B199" s="3">
        <f t="shared" si="10"/>
        <v>39059</v>
      </c>
      <c r="C199">
        <f t="shared" si="11"/>
        <v>241.6150031111111</v>
      </c>
      <c r="D199">
        <f t="shared" si="12"/>
        <v>-0.055602250000000006</v>
      </c>
      <c r="E199">
        <f t="shared" si="13"/>
        <v>2.477368332</v>
      </c>
      <c r="F199">
        <f t="shared" si="14"/>
        <v>1.54</v>
      </c>
    </row>
    <row r="200" spans="1:6" ht="13.5">
      <c r="A200" s="1" t="s">
        <v>795</v>
      </c>
      <c r="B200" s="3">
        <f t="shared" si="10"/>
        <v>39059</v>
      </c>
      <c r="C200">
        <f t="shared" si="11"/>
        <v>241.64445313888888</v>
      </c>
      <c r="D200">
        <f t="shared" si="12"/>
        <v>-0.05602911111111111</v>
      </c>
      <c r="E200">
        <f t="shared" si="13"/>
        <v>2.477218889</v>
      </c>
      <c r="F200">
        <f t="shared" si="14"/>
        <v>1.54</v>
      </c>
    </row>
    <row r="201" spans="1:6" ht="13.5">
      <c r="A201" s="1" t="s">
        <v>796</v>
      </c>
      <c r="B201" s="3">
        <f t="shared" si="10"/>
        <v>39059</v>
      </c>
      <c r="C201">
        <f t="shared" si="11"/>
        <v>241.6739044722222</v>
      </c>
      <c r="D201">
        <f t="shared" si="12"/>
        <v>-0.05645602777777778</v>
      </c>
      <c r="E201">
        <f t="shared" si="13"/>
        <v>2.477069378</v>
      </c>
      <c r="F201">
        <f t="shared" si="14"/>
        <v>1.54</v>
      </c>
    </row>
    <row r="202" spans="1:6" ht="13.5">
      <c r="A202" s="1" t="s">
        <v>797</v>
      </c>
      <c r="B202" s="3">
        <f t="shared" si="10"/>
        <v>39059</v>
      </c>
      <c r="C202">
        <f t="shared" si="11"/>
        <v>241.7033571111111</v>
      </c>
      <c r="D202">
        <f t="shared" si="12"/>
        <v>-0.056883</v>
      </c>
      <c r="E202">
        <f t="shared" si="13"/>
        <v>2.476919798</v>
      </c>
      <c r="F202">
        <f t="shared" si="14"/>
        <v>1.54</v>
      </c>
    </row>
    <row r="203" spans="1:6" ht="13.5">
      <c r="A203" s="1" t="s">
        <v>798</v>
      </c>
      <c r="B203" s="3">
        <f t="shared" si="10"/>
        <v>39059</v>
      </c>
      <c r="C203">
        <f t="shared" si="11"/>
        <v>241.73281108333333</v>
      </c>
      <c r="D203">
        <f t="shared" si="12"/>
        <v>-0.05731002777777778</v>
      </c>
      <c r="E203">
        <f t="shared" si="13"/>
        <v>2.476770149</v>
      </c>
      <c r="F203">
        <f t="shared" si="14"/>
        <v>1.54</v>
      </c>
    </row>
    <row r="204" spans="1:6" ht="13.5">
      <c r="A204" s="1" t="s">
        <v>799</v>
      </c>
      <c r="B204" s="3">
        <f t="shared" si="10"/>
        <v>39059</v>
      </c>
      <c r="C204">
        <f t="shared" si="11"/>
        <v>241.7622663611111</v>
      </c>
      <c r="D204">
        <f t="shared" si="12"/>
        <v>-0.057737083333333335</v>
      </c>
      <c r="E204">
        <f t="shared" si="13"/>
        <v>2.476620431</v>
      </c>
      <c r="F204">
        <f t="shared" si="14"/>
        <v>1.54</v>
      </c>
    </row>
    <row r="205" spans="1:6" ht="13.5">
      <c r="A205" s="1" t="s">
        <v>800</v>
      </c>
      <c r="B205" s="3">
        <f t="shared" si="10"/>
        <v>39059</v>
      </c>
      <c r="C205">
        <f t="shared" si="11"/>
        <v>241.79172294444444</v>
      </c>
      <c r="D205">
        <f t="shared" si="12"/>
        <v>-0.05816419444444445</v>
      </c>
      <c r="E205">
        <f t="shared" si="13"/>
        <v>2.476470645</v>
      </c>
      <c r="F205">
        <f t="shared" si="14"/>
        <v>1.54</v>
      </c>
    </row>
    <row r="206" spans="1:6" ht="13.5">
      <c r="A206" s="1" t="s">
        <v>801</v>
      </c>
      <c r="B206" s="3">
        <f t="shared" si="10"/>
        <v>39059</v>
      </c>
      <c r="C206">
        <f t="shared" si="11"/>
        <v>241.82118083333333</v>
      </c>
      <c r="D206">
        <f t="shared" si="12"/>
        <v>-0.058591361111111115</v>
      </c>
      <c r="E206">
        <f t="shared" si="13"/>
        <v>2.476320791</v>
      </c>
      <c r="F206">
        <f t="shared" si="14"/>
        <v>1.54</v>
      </c>
    </row>
    <row r="207" spans="1:6" ht="13.5">
      <c r="A207" s="1" t="s">
        <v>802</v>
      </c>
      <c r="B207" s="3">
        <f t="shared" si="10"/>
        <v>39059</v>
      </c>
      <c r="C207">
        <f t="shared" si="11"/>
        <v>241.85064005555554</v>
      </c>
      <c r="D207">
        <f t="shared" si="12"/>
        <v>-0.05901858333333333</v>
      </c>
      <c r="E207">
        <f t="shared" si="13"/>
        <v>2.476170867</v>
      </c>
      <c r="F207">
        <f t="shared" si="14"/>
        <v>1.54</v>
      </c>
    </row>
    <row r="208" spans="1:6" ht="13.5">
      <c r="A208" s="1" t="s">
        <v>803</v>
      </c>
      <c r="B208" s="3">
        <f t="shared" si="10"/>
        <v>39060</v>
      </c>
      <c r="C208">
        <f t="shared" si="11"/>
        <v>241.88010058333333</v>
      </c>
      <c r="D208">
        <f t="shared" si="12"/>
        <v>-0.05944583333333334</v>
      </c>
      <c r="E208">
        <f t="shared" si="13"/>
        <v>2.476020876</v>
      </c>
      <c r="F208">
        <f t="shared" si="14"/>
        <v>1.54</v>
      </c>
    </row>
    <row r="209" spans="1:6" ht="13.5">
      <c r="A209" s="1" t="s">
        <v>804</v>
      </c>
      <c r="B209" s="3">
        <f aca="true" t="shared" si="15" ref="B209:B272">DATE(FIXED(MID(A209,9,4)),FIXED(MID(A209,4,3)),FIXED(MID(A209,1,3)))</f>
        <v>39060</v>
      </c>
      <c r="C209">
        <f aca="true" t="shared" si="16" ref="C209:C272">VALUE(MID(A209,27,3))+VALUE(MID(A209,31,2))/60+VALUE(MID(A209,34,7))/3600</f>
        <v>241.90956241666666</v>
      </c>
      <c r="D209">
        <f aca="true" t="shared" si="17" ref="D209:D272">(VALUE(MID(A209,44,2))+VALUE(MID(A209,47,2))/60+VALUE(MID(A209,50,7))/3600)*(IF(MID(A209,43,1)="-",-1,1))</f>
        <v>-0.05987316666666667</v>
      </c>
      <c r="E209">
        <f aca="true" t="shared" si="18" ref="E209:E272">VALUE(MID(A209,59,14))</f>
        <v>2.475870815</v>
      </c>
      <c r="F209">
        <f aca="true" t="shared" si="19" ref="F209:F272">VALUE(MID(A209,74,6))</f>
        <v>1.54</v>
      </c>
    </row>
    <row r="210" spans="1:6" ht="13.5">
      <c r="A210" s="1" t="s">
        <v>805</v>
      </c>
      <c r="B210" s="3">
        <f t="shared" si="15"/>
        <v>39060</v>
      </c>
      <c r="C210">
        <f t="shared" si="16"/>
        <v>241.93902555555556</v>
      </c>
      <c r="D210">
        <f t="shared" si="17"/>
        <v>-0.06030052777777778</v>
      </c>
      <c r="E210">
        <f t="shared" si="18"/>
        <v>2.475720686</v>
      </c>
      <c r="F210">
        <f t="shared" si="19"/>
        <v>1.54</v>
      </c>
    </row>
    <row r="211" spans="1:6" ht="13.5">
      <c r="A211" s="1" t="s">
        <v>806</v>
      </c>
      <c r="B211" s="3">
        <f t="shared" si="15"/>
        <v>39060</v>
      </c>
      <c r="C211">
        <f t="shared" si="16"/>
        <v>241.9684900277778</v>
      </c>
      <c r="D211">
        <f t="shared" si="17"/>
        <v>-0.060727944444444446</v>
      </c>
      <c r="E211">
        <f t="shared" si="18"/>
        <v>2.475570489</v>
      </c>
      <c r="F211">
        <f t="shared" si="19"/>
        <v>1.54</v>
      </c>
    </row>
    <row r="212" spans="1:6" ht="13.5">
      <c r="A212" s="1" t="s">
        <v>807</v>
      </c>
      <c r="B212" s="3">
        <f t="shared" si="15"/>
        <v>39060</v>
      </c>
      <c r="C212">
        <f t="shared" si="16"/>
        <v>241.99795580555553</v>
      </c>
      <c r="D212">
        <f t="shared" si="17"/>
        <v>-0.06115538888888889</v>
      </c>
      <c r="E212">
        <f t="shared" si="18"/>
        <v>2.475420223</v>
      </c>
      <c r="F212">
        <f t="shared" si="19"/>
        <v>1.54</v>
      </c>
    </row>
    <row r="213" spans="1:6" ht="13.5">
      <c r="A213" s="1" t="s">
        <v>808</v>
      </c>
      <c r="B213" s="3">
        <f t="shared" si="15"/>
        <v>39060</v>
      </c>
      <c r="C213">
        <f t="shared" si="16"/>
        <v>242.0274228888889</v>
      </c>
      <c r="D213">
        <f t="shared" si="17"/>
        <v>-0.06158291666666667</v>
      </c>
      <c r="E213">
        <f t="shared" si="18"/>
        <v>2.475269888</v>
      </c>
      <c r="F213">
        <f t="shared" si="19"/>
        <v>1.54</v>
      </c>
    </row>
    <row r="214" spans="1:6" ht="13.5">
      <c r="A214" s="1" t="s">
        <v>809</v>
      </c>
      <c r="B214" s="3">
        <f t="shared" si="15"/>
        <v>39060</v>
      </c>
      <c r="C214">
        <f t="shared" si="16"/>
        <v>242.0568912777778</v>
      </c>
      <c r="D214">
        <f t="shared" si="17"/>
        <v>-0.062010472222222224</v>
      </c>
      <c r="E214">
        <f t="shared" si="18"/>
        <v>2.475119485</v>
      </c>
      <c r="F214">
        <f t="shared" si="19"/>
        <v>1.54</v>
      </c>
    </row>
    <row r="215" spans="1:6" ht="13.5">
      <c r="A215" s="1" t="s">
        <v>810</v>
      </c>
      <c r="B215" s="3">
        <f t="shared" si="15"/>
        <v>39060</v>
      </c>
      <c r="C215">
        <f t="shared" si="16"/>
        <v>242.086361</v>
      </c>
      <c r="D215">
        <f t="shared" si="17"/>
        <v>-0.06243808333333334</v>
      </c>
      <c r="E215">
        <f t="shared" si="18"/>
        <v>2.474969013</v>
      </c>
      <c r="F215">
        <f t="shared" si="19"/>
        <v>1.54</v>
      </c>
    </row>
    <row r="216" spans="1:6" ht="13.5">
      <c r="A216" s="1" t="s">
        <v>811</v>
      </c>
      <c r="B216" s="3">
        <f t="shared" si="15"/>
        <v>39060</v>
      </c>
      <c r="C216">
        <f t="shared" si="16"/>
        <v>242.11583202777777</v>
      </c>
      <c r="D216">
        <f t="shared" si="17"/>
        <v>-0.06286572222222223</v>
      </c>
      <c r="E216">
        <f t="shared" si="18"/>
        <v>2.474818473</v>
      </c>
      <c r="F216">
        <f t="shared" si="19"/>
        <v>1.54</v>
      </c>
    </row>
    <row r="217" spans="1:6" ht="13.5">
      <c r="A217" s="1" t="s">
        <v>812</v>
      </c>
      <c r="B217" s="3">
        <f t="shared" si="15"/>
        <v>39060</v>
      </c>
      <c r="C217">
        <f t="shared" si="16"/>
        <v>242.1453043888889</v>
      </c>
      <c r="D217">
        <f t="shared" si="17"/>
        <v>-0.06329344444444444</v>
      </c>
      <c r="E217">
        <f t="shared" si="18"/>
        <v>2.474667864</v>
      </c>
      <c r="F217">
        <f t="shared" si="19"/>
        <v>1.54</v>
      </c>
    </row>
    <row r="218" spans="1:6" ht="13.5">
      <c r="A218" s="1" t="s">
        <v>813</v>
      </c>
      <c r="B218" s="3">
        <f t="shared" si="15"/>
        <v>39060</v>
      </c>
      <c r="C218">
        <f t="shared" si="16"/>
        <v>242.17477802777776</v>
      </c>
      <c r="D218">
        <f t="shared" si="17"/>
        <v>-0.06372119444444445</v>
      </c>
      <c r="E218">
        <f t="shared" si="18"/>
        <v>2.474517187</v>
      </c>
      <c r="F218">
        <f t="shared" si="19"/>
        <v>1.54</v>
      </c>
    </row>
    <row r="219" spans="1:6" ht="13.5">
      <c r="A219" s="1" t="s">
        <v>814</v>
      </c>
      <c r="B219" s="3">
        <f t="shared" si="15"/>
        <v>39060</v>
      </c>
      <c r="C219">
        <f t="shared" si="16"/>
        <v>242.204253</v>
      </c>
      <c r="D219">
        <f t="shared" si="17"/>
        <v>-0.064149</v>
      </c>
      <c r="E219">
        <f t="shared" si="18"/>
        <v>2.474366442</v>
      </c>
      <c r="F219">
        <f t="shared" si="19"/>
        <v>1.54</v>
      </c>
    </row>
    <row r="220" spans="1:6" ht="13.5">
      <c r="A220" s="1" t="s">
        <v>815</v>
      </c>
      <c r="B220" s="3">
        <f t="shared" si="15"/>
        <v>39060</v>
      </c>
      <c r="C220">
        <f t="shared" si="16"/>
        <v>242.23372930555556</v>
      </c>
      <c r="D220">
        <f t="shared" si="17"/>
        <v>-0.06457683333333333</v>
      </c>
      <c r="E220">
        <f t="shared" si="18"/>
        <v>2.474215628</v>
      </c>
      <c r="F220">
        <f t="shared" si="19"/>
        <v>1.54</v>
      </c>
    </row>
    <row r="221" spans="1:6" ht="13.5">
      <c r="A221" s="1" t="s">
        <v>816</v>
      </c>
      <c r="B221" s="3">
        <f t="shared" si="15"/>
        <v>39060</v>
      </c>
      <c r="C221">
        <f t="shared" si="16"/>
        <v>242.2632068888889</v>
      </c>
      <c r="D221">
        <f t="shared" si="17"/>
        <v>-0.06500475</v>
      </c>
      <c r="E221">
        <f t="shared" si="18"/>
        <v>2.474064745</v>
      </c>
      <c r="F221">
        <f t="shared" si="19"/>
        <v>1.54</v>
      </c>
    </row>
    <row r="222" spans="1:6" ht="13.5">
      <c r="A222" s="1" t="s">
        <v>817</v>
      </c>
      <c r="B222" s="3">
        <f t="shared" si="15"/>
        <v>39060</v>
      </c>
      <c r="C222">
        <f t="shared" si="16"/>
        <v>242.29268580555555</v>
      </c>
      <c r="D222">
        <f t="shared" si="17"/>
        <v>-0.06543269444444444</v>
      </c>
      <c r="E222">
        <f t="shared" si="18"/>
        <v>2.473913794</v>
      </c>
      <c r="F222">
        <f t="shared" si="19"/>
        <v>1.54</v>
      </c>
    </row>
    <row r="223" spans="1:6" ht="13.5">
      <c r="A223" s="1" t="s">
        <v>818</v>
      </c>
      <c r="B223" s="3">
        <f t="shared" si="15"/>
        <v>39060</v>
      </c>
      <c r="C223">
        <f t="shared" si="16"/>
        <v>242.32216602777777</v>
      </c>
      <c r="D223">
        <f t="shared" si="17"/>
        <v>-0.06586069444444445</v>
      </c>
      <c r="E223">
        <f t="shared" si="18"/>
        <v>2.473762775</v>
      </c>
      <c r="F223">
        <f t="shared" si="19"/>
        <v>1.54</v>
      </c>
    </row>
    <row r="224" spans="1:6" ht="13.5">
      <c r="A224" s="1" t="s">
        <v>819</v>
      </c>
      <c r="B224" s="3">
        <f t="shared" si="15"/>
        <v>39060</v>
      </c>
      <c r="C224">
        <f t="shared" si="16"/>
        <v>242.35164758333332</v>
      </c>
      <c r="D224">
        <f t="shared" si="17"/>
        <v>-0.06628872222222222</v>
      </c>
      <c r="E224">
        <f t="shared" si="18"/>
        <v>2.473611687</v>
      </c>
      <c r="F224">
        <f t="shared" si="19"/>
        <v>1.54</v>
      </c>
    </row>
    <row r="225" spans="1:6" ht="13.5">
      <c r="A225" s="1" t="s">
        <v>820</v>
      </c>
      <c r="B225" s="3">
        <f t="shared" si="15"/>
        <v>39060</v>
      </c>
      <c r="C225">
        <f t="shared" si="16"/>
        <v>242.38113044444447</v>
      </c>
      <c r="D225">
        <f t="shared" si="17"/>
        <v>-0.06671683333333334</v>
      </c>
      <c r="E225">
        <f t="shared" si="18"/>
        <v>2.473460531</v>
      </c>
      <c r="F225">
        <f t="shared" si="19"/>
        <v>1.54</v>
      </c>
    </row>
    <row r="226" spans="1:6" ht="13.5">
      <c r="A226" s="1" t="s">
        <v>821</v>
      </c>
      <c r="B226" s="3">
        <f t="shared" si="15"/>
        <v>39060</v>
      </c>
      <c r="C226">
        <f t="shared" si="16"/>
        <v>242.41061461111113</v>
      </c>
      <c r="D226">
        <f t="shared" si="17"/>
        <v>-0.06714497222222222</v>
      </c>
      <c r="E226">
        <f t="shared" si="18"/>
        <v>2.473309307</v>
      </c>
      <c r="F226">
        <f t="shared" si="19"/>
        <v>1.54</v>
      </c>
    </row>
    <row r="227" spans="1:6" ht="13.5">
      <c r="A227" s="1" t="s">
        <v>822</v>
      </c>
      <c r="B227" s="3">
        <f t="shared" si="15"/>
        <v>39060</v>
      </c>
      <c r="C227">
        <f t="shared" si="16"/>
        <v>242.44010008333333</v>
      </c>
      <c r="D227">
        <f t="shared" si="17"/>
        <v>-0.06757316666666667</v>
      </c>
      <c r="E227">
        <f t="shared" si="18"/>
        <v>2.473158014</v>
      </c>
      <c r="F227">
        <f t="shared" si="19"/>
        <v>1.54</v>
      </c>
    </row>
    <row r="228" spans="1:6" ht="13.5">
      <c r="A228" s="1" t="s">
        <v>823</v>
      </c>
      <c r="B228" s="3">
        <f t="shared" si="15"/>
        <v>39060</v>
      </c>
      <c r="C228">
        <f t="shared" si="16"/>
        <v>242.4695868888889</v>
      </c>
      <c r="D228">
        <f t="shared" si="17"/>
        <v>-0.06800138888888889</v>
      </c>
      <c r="E228">
        <f t="shared" si="18"/>
        <v>2.473006652</v>
      </c>
      <c r="F228">
        <f t="shared" si="19"/>
        <v>1.54</v>
      </c>
    </row>
    <row r="229" spans="1:6" ht="13.5">
      <c r="A229" s="1" t="s">
        <v>824</v>
      </c>
      <c r="B229" s="3">
        <f t="shared" si="15"/>
        <v>39060</v>
      </c>
      <c r="C229">
        <f t="shared" si="16"/>
        <v>242.49907499999998</v>
      </c>
      <c r="D229">
        <f t="shared" si="17"/>
        <v>-0.06842966666666667</v>
      </c>
      <c r="E229">
        <f t="shared" si="18"/>
        <v>2.472855223</v>
      </c>
      <c r="F229">
        <f t="shared" si="19"/>
        <v>1.54</v>
      </c>
    </row>
    <row r="230" spans="1:6" ht="13.5">
      <c r="A230" s="1" t="s">
        <v>825</v>
      </c>
      <c r="B230" s="3">
        <f t="shared" si="15"/>
        <v>39060</v>
      </c>
      <c r="C230">
        <f t="shared" si="16"/>
        <v>242.52856444444447</v>
      </c>
      <c r="D230">
        <f t="shared" si="17"/>
        <v>-0.06885802777777777</v>
      </c>
      <c r="E230">
        <f t="shared" si="18"/>
        <v>2.472703725</v>
      </c>
      <c r="F230">
        <f t="shared" si="19"/>
        <v>1.54</v>
      </c>
    </row>
    <row r="231" spans="1:6" ht="13.5">
      <c r="A231" s="1" t="s">
        <v>826</v>
      </c>
      <c r="B231" s="3">
        <f t="shared" si="15"/>
        <v>39060</v>
      </c>
      <c r="C231">
        <f t="shared" si="16"/>
        <v>242.55805519444445</v>
      </c>
      <c r="D231">
        <f t="shared" si="17"/>
        <v>-0.06928638888888888</v>
      </c>
      <c r="E231">
        <f t="shared" si="18"/>
        <v>2.472552159</v>
      </c>
      <c r="F231">
        <f t="shared" si="19"/>
        <v>1.54</v>
      </c>
    </row>
    <row r="232" spans="1:6" ht="13.5">
      <c r="A232" s="1" t="s">
        <v>827</v>
      </c>
      <c r="B232" s="3">
        <f t="shared" si="15"/>
        <v>39061</v>
      </c>
      <c r="C232">
        <f t="shared" si="16"/>
        <v>242.58754725</v>
      </c>
      <c r="D232">
        <f t="shared" si="17"/>
        <v>-0.06971483333333334</v>
      </c>
      <c r="E232">
        <f t="shared" si="18"/>
        <v>2.472400524</v>
      </c>
      <c r="F232">
        <f t="shared" si="19"/>
        <v>1.54</v>
      </c>
    </row>
    <row r="233" spans="1:6" ht="13.5">
      <c r="A233" s="1" t="s">
        <v>828</v>
      </c>
      <c r="B233" s="3">
        <f t="shared" si="15"/>
        <v>39061</v>
      </c>
      <c r="C233">
        <f t="shared" si="16"/>
        <v>242.61704061111112</v>
      </c>
      <c r="D233">
        <f t="shared" si="17"/>
        <v>-0.07014330555555555</v>
      </c>
      <c r="E233">
        <f t="shared" si="18"/>
        <v>2.472248821</v>
      </c>
      <c r="F233">
        <f t="shared" si="19"/>
        <v>1.54</v>
      </c>
    </row>
    <row r="234" spans="1:6" ht="13.5">
      <c r="A234" s="1" t="s">
        <v>829</v>
      </c>
      <c r="B234" s="3">
        <f t="shared" si="15"/>
        <v>39061</v>
      </c>
      <c r="C234">
        <f t="shared" si="16"/>
        <v>242.64653530555555</v>
      </c>
      <c r="D234">
        <f t="shared" si="17"/>
        <v>-0.07057183333333333</v>
      </c>
      <c r="E234">
        <f t="shared" si="18"/>
        <v>2.47209705</v>
      </c>
      <c r="F234">
        <f t="shared" si="19"/>
        <v>1.54</v>
      </c>
    </row>
    <row r="235" spans="1:6" ht="13.5">
      <c r="A235" s="1" t="s">
        <v>830</v>
      </c>
      <c r="B235" s="3">
        <f t="shared" si="15"/>
        <v>39061</v>
      </c>
      <c r="C235">
        <f t="shared" si="16"/>
        <v>242.67603130555554</v>
      </c>
      <c r="D235">
        <f t="shared" si="17"/>
        <v>-0.07100038888888889</v>
      </c>
      <c r="E235">
        <f t="shared" si="18"/>
        <v>2.47194521</v>
      </c>
      <c r="F235">
        <f t="shared" si="19"/>
        <v>1.54</v>
      </c>
    </row>
    <row r="236" spans="1:6" ht="13.5">
      <c r="A236" s="1" t="s">
        <v>831</v>
      </c>
      <c r="B236" s="3">
        <f t="shared" si="15"/>
        <v>39061</v>
      </c>
      <c r="C236">
        <f t="shared" si="16"/>
        <v>242.70552863888886</v>
      </c>
      <c r="D236">
        <f t="shared" si="17"/>
        <v>-0.07142902777777778</v>
      </c>
      <c r="E236">
        <f t="shared" si="18"/>
        <v>2.471793303</v>
      </c>
      <c r="F236">
        <f t="shared" si="19"/>
        <v>1.54</v>
      </c>
    </row>
    <row r="237" spans="1:6" ht="13.5">
      <c r="A237" s="1" t="s">
        <v>832</v>
      </c>
      <c r="B237" s="3">
        <f t="shared" si="15"/>
        <v>39061</v>
      </c>
      <c r="C237">
        <f t="shared" si="16"/>
        <v>242.73502727777776</v>
      </c>
      <c r="D237">
        <f t="shared" si="17"/>
        <v>-0.07185769444444444</v>
      </c>
      <c r="E237">
        <f t="shared" si="18"/>
        <v>2.471641327</v>
      </c>
      <c r="F237">
        <f t="shared" si="19"/>
        <v>1.54</v>
      </c>
    </row>
    <row r="238" spans="1:6" ht="13.5">
      <c r="A238" s="1" t="s">
        <v>833</v>
      </c>
      <c r="B238" s="3">
        <f t="shared" si="15"/>
        <v>39061</v>
      </c>
      <c r="C238">
        <f t="shared" si="16"/>
        <v>242.76452722222223</v>
      </c>
      <c r="D238">
        <f t="shared" si="17"/>
        <v>-0.07228641666666667</v>
      </c>
      <c r="E238">
        <f t="shared" si="18"/>
        <v>2.471489282</v>
      </c>
      <c r="F238">
        <f t="shared" si="19"/>
        <v>1.54</v>
      </c>
    </row>
    <row r="239" spans="1:6" ht="13.5">
      <c r="A239" s="1" t="s">
        <v>834</v>
      </c>
      <c r="B239" s="3">
        <f t="shared" si="15"/>
        <v>39061</v>
      </c>
      <c r="C239">
        <f t="shared" si="16"/>
        <v>242.7940284722222</v>
      </c>
      <c r="D239">
        <f t="shared" si="17"/>
        <v>-0.07271516666666666</v>
      </c>
      <c r="E239">
        <f t="shared" si="18"/>
        <v>2.47133717</v>
      </c>
      <c r="F239">
        <f t="shared" si="19"/>
        <v>1.54</v>
      </c>
    </row>
    <row r="240" spans="1:6" ht="13.5">
      <c r="A240" s="1" t="s">
        <v>835</v>
      </c>
      <c r="B240" s="3">
        <f t="shared" si="15"/>
        <v>39061</v>
      </c>
      <c r="C240">
        <f t="shared" si="16"/>
        <v>242.82353105555555</v>
      </c>
      <c r="D240">
        <f t="shared" si="17"/>
        <v>-0.07314397222222221</v>
      </c>
      <c r="E240">
        <f t="shared" si="18"/>
        <v>2.471184989</v>
      </c>
      <c r="F240">
        <f t="shared" si="19"/>
        <v>1.54</v>
      </c>
    </row>
    <row r="241" spans="1:6" ht="13.5">
      <c r="A241" s="1" t="s">
        <v>836</v>
      </c>
      <c r="B241" s="3">
        <f t="shared" si="15"/>
        <v>39061</v>
      </c>
      <c r="C241">
        <f t="shared" si="16"/>
        <v>242.85303494444443</v>
      </c>
      <c r="D241">
        <f t="shared" si="17"/>
        <v>-0.07357283333333334</v>
      </c>
      <c r="E241">
        <f t="shared" si="18"/>
        <v>2.47103274</v>
      </c>
      <c r="F241">
        <f t="shared" si="19"/>
        <v>1.54</v>
      </c>
    </row>
    <row r="242" spans="1:6" ht="13.5">
      <c r="A242" s="1" t="s">
        <v>837</v>
      </c>
      <c r="B242" s="3">
        <f t="shared" si="15"/>
        <v>39061</v>
      </c>
      <c r="C242">
        <f t="shared" si="16"/>
        <v>242.88254016666667</v>
      </c>
      <c r="D242">
        <f t="shared" si="17"/>
        <v>-0.07400175</v>
      </c>
      <c r="E242">
        <f t="shared" si="18"/>
        <v>2.470880423</v>
      </c>
      <c r="F242">
        <f t="shared" si="19"/>
        <v>1.54</v>
      </c>
    </row>
    <row r="243" spans="1:6" ht="13.5">
      <c r="A243" s="1" t="s">
        <v>838</v>
      </c>
      <c r="B243" s="3">
        <f t="shared" si="15"/>
        <v>39061</v>
      </c>
      <c r="C243">
        <f t="shared" si="16"/>
        <v>242.91204669444446</v>
      </c>
      <c r="D243">
        <f t="shared" si="17"/>
        <v>-0.07443069444444445</v>
      </c>
      <c r="E243">
        <f t="shared" si="18"/>
        <v>2.470728038</v>
      </c>
      <c r="F243">
        <f t="shared" si="19"/>
        <v>1.54</v>
      </c>
    </row>
    <row r="244" spans="1:6" ht="13.5">
      <c r="A244" s="1" t="s">
        <v>839</v>
      </c>
      <c r="B244" s="3">
        <f t="shared" si="15"/>
        <v>39061</v>
      </c>
      <c r="C244">
        <f t="shared" si="16"/>
        <v>242.94155452777778</v>
      </c>
      <c r="D244">
        <f t="shared" si="17"/>
        <v>-0.07485969444444444</v>
      </c>
      <c r="E244">
        <f t="shared" si="18"/>
        <v>2.470575584</v>
      </c>
      <c r="F244">
        <f t="shared" si="19"/>
        <v>1.54</v>
      </c>
    </row>
    <row r="245" spans="1:6" ht="13.5">
      <c r="A245" s="1" t="s">
        <v>840</v>
      </c>
      <c r="B245" s="3">
        <f t="shared" si="15"/>
        <v>39061</v>
      </c>
      <c r="C245">
        <f t="shared" si="16"/>
        <v>242.97106366666668</v>
      </c>
      <c r="D245">
        <f t="shared" si="17"/>
        <v>-0.07528875</v>
      </c>
      <c r="E245">
        <f t="shared" si="18"/>
        <v>2.470423062</v>
      </c>
      <c r="F245">
        <f t="shared" si="19"/>
        <v>1.54</v>
      </c>
    </row>
    <row r="246" spans="1:6" ht="13.5">
      <c r="A246" s="1" t="s">
        <v>841</v>
      </c>
      <c r="B246" s="3">
        <f t="shared" si="15"/>
        <v>39061</v>
      </c>
      <c r="C246">
        <f t="shared" si="16"/>
        <v>243.00057413888888</v>
      </c>
      <c r="D246">
        <f t="shared" si="17"/>
        <v>-0.07571783333333333</v>
      </c>
      <c r="E246">
        <f t="shared" si="18"/>
        <v>2.470270473</v>
      </c>
      <c r="F246">
        <f t="shared" si="19"/>
        <v>1.54</v>
      </c>
    </row>
    <row r="247" spans="1:6" ht="13.5">
      <c r="A247" s="1" t="s">
        <v>842</v>
      </c>
      <c r="B247" s="3">
        <f t="shared" si="15"/>
        <v>39061</v>
      </c>
      <c r="C247">
        <f t="shared" si="16"/>
        <v>243.03008591666668</v>
      </c>
      <c r="D247">
        <f t="shared" si="17"/>
        <v>-0.07614697222222222</v>
      </c>
      <c r="E247">
        <f t="shared" si="18"/>
        <v>2.470117815</v>
      </c>
      <c r="F247">
        <f t="shared" si="19"/>
        <v>1.54</v>
      </c>
    </row>
    <row r="248" spans="1:6" ht="13.5">
      <c r="A248" s="1" t="s">
        <v>843</v>
      </c>
      <c r="B248" s="3">
        <f t="shared" si="15"/>
        <v>39061</v>
      </c>
      <c r="C248">
        <f t="shared" si="16"/>
        <v>243.05959902777778</v>
      </c>
      <c r="D248">
        <f t="shared" si="17"/>
        <v>-0.07657616666666667</v>
      </c>
      <c r="E248">
        <f t="shared" si="18"/>
        <v>2.469965089</v>
      </c>
      <c r="F248">
        <f t="shared" si="19"/>
        <v>1.54</v>
      </c>
    </row>
    <row r="249" spans="1:6" ht="13.5">
      <c r="A249" s="1" t="s">
        <v>844</v>
      </c>
      <c r="B249" s="3">
        <f t="shared" si="15"/>
        <v>39061</v>
      </c>
      <c r="C249">
        <f t="shared" si="16"/>
        <v>243.08911344444445</v>
      </c>
      <c r="D249">
        <f t="shared" si="17"/>
        <v>-0.07700538888888889</v>
      </c>
      <c r="E249">
        <f t="shared" si="18"/>
        <v>2.469812294</v>
      </c>
      <c r="F249">
        <f t="shared" si="19"/>
        <v>1.54</v>
      </c>
    </row>
    <row r="250" spans="1:6" ht="13.5">
      <c r="A250" s="1" t="s">
        <v>845</v>
      </c>
      <c r="B250" s="3">
        <f t="shared" si="15"/>
        <v>39061</v>
      </c>
      <c r="C250">
        <f t="shared" si="16"/>
        <v>243.11862916666666</v>
      </c>
      <c r="D250">
        <f t="shared" si="17"/>
        <v>-0.07743466666666667</v>
      </c>
      <c r="E250">
        <f t="shared" si="18"/>
        <v>2.469659432</v>
      </c>
      <c r="F250">
        <f t="shared" si="19"/>
        <v>1.54</v>
      </c>
    </row>
    <row r="251" spans="1:6" ht="13.5">
      <c r="A251" s="1" t="s">
        <v>846</v>
      </c>
      <c r="B251" s="3">
        <f t="shared" si="15"/>
        <v>39061</v>
      </c>
      <c r="C251">
        <f t="shared" si="16"/>
        <v>243.1481462222222</v>
      </c>
      <c r="D251">
        <f t="shared" si="17"/>
        <v>-0.077864</v>
      </c>
      <c r="E251">
        <f t="shared" si="18"/>
        <v>2.469506502</v>
      </c>
      <c r="F251">
        <f t="shared" si="19"/>
        <v>1.54</v>
      </c>
    </row>
    <row r="252" spans="1:6" ht="13.5">
      <c r="A252" s="1" t="s">
        <v>847</v>
      </c>
      <c r="B252" s="3">
        <f t="shared" si="15"/>
        <v>39061</v>
      </c>
      <c r="C252">
        <f t="shared" si="16"/>
        <v>243.17766455555554</v>
      </c>
      <c r="D252">
        <f t="shared" si="17"/>
        <v>-0.07829338888888888</v>
      </c>
      <c r="E252">
        <f t="shared" si="18"/>
        <v>2.469353503</v>
      </c>
      <c r="F252">
        <f t="shared" si="19"/>
        <v>1.54</v>
      </c>
    </row>
    <row r="253" spans="1:6" ht="13.5">
      <c r="A253" s="1" t="s">
        <v>848</v>
      </c>
      <c r="B253" s="3">
        <f t="shared" si="15"/>
        <v>39061</v>
      </c>
      <c r="C253">
        <f t="shared" si="16"/>
        <v>243.20718424999998</v>
      </c>
      <c r="D253">
        <f t="shared" si="17"/>
        <v>-0.07872280555555555</v>
      </c>
      <c r="E253">
        <f t="shared" si="18"/>
        <v>2.469200437</v>
      </c>
      <c r="F253">
        <f t="shared" si="19"/>
        <v>1.54</v>
      </c>
    </row>
    <row r="254" spans="1:6" ht="13.5">
      <c r="A254" s="1" t="s">
        <v>849</v>
      </c>
      <c r="B254" s="3">
        <f t="shared" si="15"/>
        <v>39061</v>
      </c>
      <c r="C254">
        <f t="shared" si="16"/>
        <v>243.2367052222222</v>
      </c>
      <c r="D254">
        <f t="shared" si="17"/>
        <v>-0.07915227777777778</v>
      </c>
      <c r="E254">
        <f t="shared" si="18"/>
        <v>2.469047302</v>
      </c>
      <c r="F254">
        <f t="shared" si="19"/>
        <v>1.54</v>
      </c>
    </row>
    <row r="255" spans="1:6" ht="13.5">
      <c r="A255" s="1" t="s">
        <v>850</v>
      </c>
      <c r="B255" s="3">
        <f t="shared" si="15"/>
        <v>39061</v>
      </c>
      <c r="C255">
        <f t="shared" si="16"/>
        <v>243.26622752777777</v>
      </c>
      <c r="D255">
        <f t="shared" si="17"/>
        <v>-0.07958177777777778</v>
      </c>
      <c r="E255">
        <f t="shared" si="18"/>
        <v>2.4688941</v>
      </c>
      <c r="F255">
        <f t="shared" si="19"/>
        <v>1.54</v>
      </c>
    </row>
    <row r="256" spans="1:6" ht="13.5">
      <c r="A256" s="1" t="s">
        <v>851</v>
      </c>
      <c r="B256" s="3">
        <f t="shared" si="15"/>
        <v>39062</v>
      </c>
      <c r="C256">
        <f t="shared" si="16"/>
        <v>243.29575113888887</v>
      </c>
      <c r="D256">
        <f t="shared" si="17"/>
        <v>-0.08001133333333334</v>
      </c>
      <c r="E256">
        <f t="shared" si="18"/>
        <v>2.468740829</v>
      </c>
      <c r="F256">
        <f t="shared" si="19"/>
        <v>1.54</v>
      </c>
    </row>
    <row r="257" spans="1:6" ht="13.5">
      <c r="A257" s="1" t="s">
        <v>852</v>
      </c>
      <c r="B257" s="3">
        <f t="shared" si="15"/>
        <v>39062</v>
      </c>
      <c r="C257">
        <f t="shared" si="16"/>
        <v>243.32527608333334</v>
      </c>
      <c r="D257">
        <f t="shared" si="17"/>
        <v>-0.08044094444444444</v>
      </c>
      <c r="E257">
        <f t="shared" si="18"/>
        <v>2.46858749</v>
      </c>
      <c r="F257">
        <f t="shared" si="19"/>
        <v>1.54</v>
      </c>
    </row>
    <row r="258" spans="1:6" ht="13.5">
      <c r="A258" s="1" t="s">
        <v>853</v>
      </c>
      <c r="B258" s="3">
        <f t="shared" si="15"/>
        <v>39062</v>
      </c>
      <c r="C258">
        <f t="shared" si="16"/>
        <v>243.35480230555555</v>
      </c>
      <c r="D258">
        <f t="shared" si="17"/>
        <v>-0.08087061111111112</v>
      </c>
      <c r="E258">
        <f t="shared" si="18"/>
        <v>2.468434084</v>
      </c>
      <c r="F258">
        <f t="shared" si="19"/>
        <v>1.54</v>
      </c>
    </row>
    <row r="259" spans="1:6" ht="13.5">
      <c r="A259" s="1" t="s">
        <v>854</v>
      </c>
      <c r="B259" s="3">
        <f t="shared" si="15"/>
        <v>39062</v>
      </c>
      <c r="C259">
        <f t="shared" si="16"/>
        <v>243.38432988888889</v>
      </c>
      <c r="D259">
        <f t="shared" si="17"/>
        <v>-0.08130030555555555</v>
      </c>
      <c r="E259">
        <f t="shared" si="18"/>
        <v>2.468280609</v>
      </c>
      <c r="F259">
        <f t="shared" si="19"/>
        <v>1.54</v>
      </c>
    </row>
    <row r="260" spans="1:6" ht="13.5">
      <c r="A260" s="1" t="s">
        <v>855</v>
      </c>
      <c r="B260" s="3">
        <f t="shared" si="15"/>
        <v>39062</v>
      </c>
      <c r="C260">
        <f t="shared" si="16"/>
        <v>243.41385875</v>
      </c>
      <c r="D260">
        <f t="shared" si="17"/>
        <v>-0.08173005555555556</v>
      </c>
      <c r="E260">
        <f t="shared" si="18"/>
        <v>2.468127066</v>
      </c>
      <c r="F260">
        <f t="shared" si="19"/>
        <v>1.54</v>
      </c>
    </row>
    <row r="261" spans="1:6" ht="13.5">
      <c r="A261" s="1" t="s">
        <v>856</v>
      </c>
      <c r="B261" s="3">
        <f t="shared" si="15"/>
        <v>39062</v>
      </c>
      <c r="C261">
        <f t="shared" si="16"/>
        <v>243.44338894444445</v>
      </c>
      <c r="D261">
        <f t="shared" si="17"/>
        <v>-0.08215983333333333</v>
      </c>
      <c r="E261">
        <f t="shared" si="18"/>
        <v>2.467973456</v>
      </c>
      <c r="F261">
        <f t="shared" si="19"/>
        <v>1.54</v>
      </c>
    </row>
    <row r="262" spans="1:6" ht="13.5">
      <c r="A262" s="1" t="s">
        <v>857</v>
      </c>
      <c r="B262" s="3">
        <f t="shared" si="15"/>
        <v>39062</v>
      </c>
      <c r="C262">
        <f t="shared" si="16"/>
        <v>243.47292044444444</v>
      </c>
      <c r="D262">
        <f t="shared" si="17"/>
        <v>-0.08258966666666667</v>
      </c>
      <c r="E262">
        <f t="shared" si="18"/>
        <v>2.467819777</v>
      </c>
      <c r="F262">
        <f t="shared" si="19"/>
        <v>1.54</v>
      </c>
    </row>
    <row r="263" spans="1:6" ht="13.5">
      <c r="A263" s="1" t="s">
        <v>858</v>
      </c>
      <c r="B263" s="3">
        <f t="shared" si="15"/>
        <v>39062</v>
      </c>
      <c r="C263">
        <f t="shared" si="16"/>
        <v>243.50245325</v>
      </c>
      <c r="D263">
        <f t="shared" si="17"/>
        <v>-0.08301955555555555</v>
      </c>
      <c r="E263">
        <f t="shared" si="18"/>
        <v>2.467666031</v>
      </c>
      <c r="F263">
        <f t="shared" si="19"/>
        <v>1.54</v>
      </c>
    </row>
    <row r="264" spans="1:6" ht="13.5">
      <c r="A264" s="1" t="s">
        <v>859</v>
      </c>
      <c r="B264" s="3">
        <f t="shared" si="15"/>
        <v>39062</v>
      </c>
      <c r="C264">
        <f t="shared" si="16"/>
        <v>243.5319873888889</v>
      </c>
      <c r="D264">
        <f t="shared" si="17"/>
        <v>-0.0834495</v>
      </c>
      <c r="E264">
        <f t="shared" si="18"/>
        <v>2.467512216</v>
      </c>
      <c r="F264">
        <f t="shared" si="19"/>
        <v>1.54</v>
      </c>
    </row>
    <row r="265" spans="1:6" ht="13.5">
      <c r="A265" s="1" t="s">
        <v>860</v>
      </c>
      <c r="B265" s="3">
        <f t="shared" si="15"/>
        <v>39062</v>
      </c>
      <c r="C265">
        <f t="shared" si="16"/>
        <v>243.56152283333336</v>
      </c>
      <c r="D265">
        <f t="shared" si="17"/>
        <v>-0.08387947222222222</v>
      </c>
      <c r="E265">
        <f t="shared" si="18"/>
        <v>2.467358334</v>
      </c>
      <c r="F265">
        <f t="shared" si="19"/>
        <v>1.54</v>
      </c>
    </row>
    <row r="266" spans="1:6" ht="13.5">
      <c r="A266" s="1" t="s">
        <v>861</v>
      </c>
      <c r="B266" s="3">
        <f t="shared" si="15"/>
        <v>39062</v>
      </c>
      <c r="C266">
        <f t="shared" si="16"/>
        <v>243.59105958333333</v>
      </c>
      <c r="D266">
        <f t="shared" si="17"/>
        <v>-0.08430947222222222</v>
      </c>
      <c r="E266">
        <f t="shared" si="18"/>
        <v>2.467204384</v>
      </c>
      <c r="F266">
        <f t="shared" si="19"/>
        <v>1.54</v>
      </c>
    </row>
    <row r="267" spans="1:6" ht="13.5">
      <c r="A267" s="1" t="s">
        <v>862</v>
      </c>
      <c r="B267" s="3">
        <f t="shared" si="15"/>
        <v>39062</v>
      </c>
      <c r="C267">
        <f t="shared" si="16"/>
        <v>243.62059766666667</v>
      </c>
      <c r="D267">
        <f t="shared" si="17"/>
        <v>-0.08473955555555555</v>
      </c>
      <c r="E267">
        <f t="shared" si="18"/>
        <v>2.467050366</v>
      </c>
      <c r="F267">
        <f t="shared" si="19"/>
        <v>1.54</v>
      </c>
    </row>
    <row r="268" spans="1:6" ht="13.5">
      <c r="A268" s="1" t="s">
        <v>863</v>
      </c>
      <c r="B268" s="3">
        <f t="shared" si="15"/>
        <v>39062</v>
      </c>
      <c r="C268">
        <f t="shared" si="16"/>
        <v>243.6501370277778</v>
      </c>
      <c r="D268">
        <f t="shared" si="17"/>
        <v>-0.08516966666666666</v>
      </c>
      <c r="E268">
        <f t="shared" si="18"/>
        <v>2.46689628</v>
      </c>
      <c r="F268">
        <f t="shared" si="19"/>
        <v>1.54</v>
      </c>
    </row>
    <row r="269" spans="1:6" ht="13.5">
      <c r="A269" s="1" t="s">
        <v>864</v>
      </c>
      <c r="B269" s="3">
        <f t="shared" si="15"/>
        <v>39062</v>
      </c>
      <c r="C269">
        <f t="shared" si="16"/>
        <v>243.67967775</v>
      </c>
      <c r="D269">
        <f t="shared" si="17"/>
        <v>-0.08559983333333333</v>
      </c>
      <c r="E269">
        <f t="shared" si="18"/>
        <v>2.466742126</v>
      </c>
      <c r="F269">
        <f t="shared" si="19"/>
        <v>1.54</v>
      </c>
    </row>
    <row r="270" spans="1:6" ht="13.5">
      <c r="A270" s="1" t="s">
        <v>865</v>
      </c>
      <c r="B270" s="3">
        <f t="shared" si="15"/>
        <v>39062</v>
      </c>
      <c r="C270">
        <f t="shared" si="16"/>
        <v>243.70921975</v>
      </c>
      <c r="D270">
        <f t="shared" si="17"/>
        <v>-0.08603002777777777</v>
      </c>
      <c r="E270">
        <f t="shared" si="18"/>
        <v>2.466587905</v>
      </c>
      <c r="F270">
        <f t="shared" si="19"/>
        <v>1.54</v>
      </c>
    </row>
    <row r="271" spans="1:6" ht="13.5">
      <c r="A271" s="1" t="s">
        <v>866</v>
      </c>
      <c r="B271" s="3">
        <f t="shared" si="15"/>
        <v>39062</v>
      </c>
      <c r="C271">
        <f t="shared" si="16"/>
        <v>243.7387630833333</v>
      </c>
      <c r="D271">
        <f t="shared" si="17"/>
        <v>-0.08646027777777777</v>
      </c>
      <c r="E271">
        <f t="shared" si="18"/>
        <v>2.466433615</v>
      </c>
      <c r="F271">
        <f t="shared" si="19"/>
        <v>1.54</v>
      </c>
    </row>
    <row r="272" spans="1:6" ht="13.5">
      <c r="A272" s="1" t="s">
        <v>867</v>
      </c>
      <c r="B272" s="3">
        <f t="shared" si="15"/>
        <v>39062</v>
      </c>
      <c r="C272">
        <f t="shared" si="16"/>
        <v>243.76830772222223</v>
      </c>
      <c r="D272">
        <f t="shared" si="17"/>
        <v>-0.08689055555555555</v>
      </c>
      <c r="E272">
        <f t="shared" si="18"/>
        <v>2.466279258</v>
      </c>
      <c r="F272">
        <f t="shared" si="19"/>
        <v>1.54</v>
      </c>
    </row>
    <row r="273" spans="1:6" ht="13.5">
      <c r="A273" s="1" t="s">
        <v>868</v>
      </c>
      <c r="B273" s="3">
        <f aca="true" t="shared" si="20" ref="B273:B315">DATE(FIXED(MID(A273,9,4)),FIXED(MID(A273,4,3)),FIXED(MID(A273,1,3)))</f>
        <v>39062</v>
      </c>
      <c r="C273">
        <f aca="true" t="shared" si="21" ref="C273:C315">VALUE(MID(A273,27,3))+VALUE(MID(A273,31,2))/60+VALUE(MID(A273,34,7))/3600</f>
        <v>243.79785366666667</v>
      </c>
      <c r="D273">
        <f aca="true" t="shared" si="22" ref="D273:D315">(VALUE(MID(A273,44,2))+VALUE(MID(A273,47,2))/60+VALUE(MID(A273,50,7))/3600)*(IF(MID(A273,43,1)="-",-1,1))</f>
        <v>-0.08732091666666666</v>
      </c>
      <c r="E273">
        <f aca="true" t="shared" si="23" ref="E273:E315">VALUE(MID(A273,59,14))</f>
        <v>2.466124833</v>
      </c>
      <c r="F273">
        <f aca="true" t="shared" si="24" ref="F273:F315">VALUE(MID(A273,74,6))</f>
        <v>1.54</v>
      </c>
    </row>
    <row r="274" spans="1:6" ht="13.5">
      <c r="A274" s="1" t="s">
        <v>869</v>
      </c>
      <c r="B274" s="3">
        <f t="shared" si="20"/>
        <v>39062</v>
      </c>
      <c r="C274">
        <f t="shared" si="21"/>
        <v>243.82740091666668</v>
      </c>
      <c r="D274">
        <f t="shared" si="22"/>
        <v>-0.08775127777777778</v>
      </c>
      <c r="E274">
        <f t="shared" si="23"/>
        <v>2.46597034</v>
      </c>
      <c r="F274">
        <f t="shared" si="24"/>
        <v>1.54</v>
      </c>
    </row>
    <row r="275" spans="1:6" ht="13.5">
      <c r="A275" s="1" t="s">
        <v>870</v>
      </c>
      <c r="B275" s="3">
        <f t="shared" si="20"/>
        <v>39062</v>
      </c>
      <c r="C275">
        <f t="shared" si="21"/>
        <v>243.85694949999998</v>
      </c>
      <c r="D275">
        <f t="shared" si="22"/>
        <v>-0.08818172222222222</v>
      </c>
      <c r="E275">
        <f t="shared" si="23"/>
        <v>2.465815779</v>
      </c>
      <c r="F275">
        <f t="shared" si="24"/>
        <v>1.54</v>
      </c>
    </row>
    <row r="276" spans="1:6" ht="13.5">
      <c r="A276" s="1" t="s">
        <v>871</v>
      </c>
      <c r="B276" s="3">
        <f t="shared" si="20"/>
        <v>39062</v>
      </c>
      <c r="C276">
        <f t="shared" si="21"/>
        <v>243.8864993888889</v>
      </c>
      <c r="D276">
        <f t="shared" si="22"/>
        <v>-0.08861219444444444</v>
      </c>
      <c r="E276">
        <f t="shared" si="23"/>
        <v>2.465661151</v>
      </c>
      <c r="F276">
        <f t="shared" si="24"/>
        <v>1.54</v>
      </c>
    </row>
    <row r="277" spans="1:6" ht="13.5">
      <c r="A277" s="1" t="s">
        <v>872</v>
      </c>
      <c r="B277" s="3">
        <f t="shared" si="20"/>
        <v>39062</v>
      </c>
      <c r="C277">
        <f t="shared" si="21"/>
        <v>243.9160506111111</v>
      </c>
      <c r="D277">
        <f t="shared" si="22"/>
        <v>-0.08904272222222222</v>
      </c>
      <c r="E277">
        <f t="shared" si="23"/>
        <v>2.465506455</v>
      </c>
      <c r="F277">
        <f t="shared" si="24"/>
        <v>1.54</v>
      </c>
    </row>
    <row r="278" spans="1:6" ht="13.5">
      <c r="A278" s="1" t="s">
        <v>873</v>
      </c>
      <c r="B278" s="3">
        <f t="shared" si="20"/>
        <v>39062</v>
      </c>
      <c r="C278">
        <f t="shared" si="21"/>
        <v>243.94560311111113</v>
      </c>
      <c r="D278">
        <f t="shared" si="22"/>
        <v>-0.08947327777777778</v>
      </c>
      <c r="E278">
        <f t="shared" si="23"/>
        <v>2.465351691</v>
      </c>
      <c r="F278">
        <f t="shared" si="24"/>
        <v>1.54</v>
      </c>
    </row>
    <row r="279" spans="1:6" ht="13.5">
      <c r="A279" s="1" t="s">
        <v>874</v>
      </c>
      <c r="B279" s="3">
        <f t="shared" si="20"/>
        <v>39062</v>
      </c>
      <c r="C279">
        <f t="shared" si="21"/>
        <v>243.97515694444445</v>
      </c>
      <c r="D279">
        <f t="shared" si="22"/>
        <v>-0.08990388888888888</v>
      </c>
      <c r="E279">
        <f t="shared" si="23"/>
        <v>2.465196859</v>
      </c>
      <c r="F279">
        <f t="shared" si="24"/>
        <v>1.54</v>
      </c>
    </row>
    <row r="280" spans="1:6" ht="13.5">
      <c r="A280" s="1" t="s">
        <v>875</v>
      </c>
      <c r="B280" s="3">
        <f t="shared" si="20"/>
        <v>39063</v>
      </c>
      <c r="C280">
        <f t="shared" si="21"/>
        <v>244.00471208333335</v>
      </c>
      <c r="D280">
        <f t="shared" si="22"/>
        <v>-0.09033452777777777</v>
      </c>
      <c r="E280">
        <f t="shared" si="23"/>
        <v>2.46504196</v>
      </c>
      <c r="F280">
        <f t="shared" si="24"/>
        <v>1.54</v>
      </c>
    </row>
    <row r="281" spans="1:6" ht="13.5">
      <c r="A281" s="1" t="s">
        <v>876</v>
      </c>
      <c r="B281" s="3">
        <f t="shared" si="20"/>
        <v>39063</v>
      </c>
      <c r="C281">
        <f t="shared" si="21"/>
        <v>244.03426852777778</v>
      </c>
      <c r="D281">
        <f t="shared" si="22"/>
        <v>-0.09076524999999999</v>
      </c>
      <c r="E281">
        <f t="shared" si="23"/>
        <v>2.464886993</v>
      </c>
      <c r="F281">
        <f t="shared" si="24"/>
        <v>1.54</v>
      </c>
    </row>
    <row r="282" spans="1:6" ht="13.5">
      <c r="A282" s="1" t="s">
        <v>877</v>
      </c>
      <c r="B282" s="3">
        <f t="shared" si="20"/>
        <v>39063</v>
      </c>
      <c r="C282">
        <f t="shared" si="21"/>
        <v>244.06382630555558</v>
      </c>
      <c r="D282">
        <f t="shared" si="22"/>
        <v>-0.09119597222222221</v>
      </c>
      <c r="E282">
        <f t="shared" si="23"/>
        <v>2.464731958</v>
      </c>
      <c r="F282">
        <f t="shared" si="24"/>
        <v>1.54</v>
      </c>
    </row>
    <row r="283" spans="1:6" ht="13.5">
      <c r="A283" s="1" t="s">
        <v>878</v>
      </c>
      <c r="B283" s="3">
        <f t="shared" si="20"/>
        <v>39063</v>
      </c>
      <c r="C283">
        <f t="shared" si="21"/>
        <v>244.09338536111113</v>
      </c>
      <c r="D283">
        <f t="shared" si="22"/>
        <v>-0.09162677777777778</v>
      </c>
      <c r="E283">
        <f t="shared" si="23"/>
        <v>2.464576856</v>
      </c>
      <c r="F283">
        <f t="shared" si="24"/>
        <v>1.54</v>
      </c>
    </row>
    <row r="284" spans="1:6" ht="13.5">
      <c r="A284" s="1" t="s">
        <v>879</v>
      </c>
      <c r="B284" s="3">
        <f t="shared" si="20"/>
        <v>39063</v>
      </c>
      <c r="C284">
        <f t="shared" si="21"/>
        <v>244.12294575</v>
      </c>
      <c r="D284">
        <f t="shared" si="22"/>
        <v>-0.0920576111111111</v>
      </c>
      <c r="E284">
        <f t="shared" si="23"/>
        <v>2.464421686</v>
      </c>
      <c r="F284">
        <f t="shared" si="24"/>
        <v>1.54</v>
      </c>
    </row>
    <row r="285" spans="1:6" ht="13.5">
      <c r="A285" s="1" t="s">
        <v>880</v>
      </c>
      <c r="B285" s="3">
        <f t="shared" si="20"/>
        <v>39063</v>
      </c>
      <c r="C285">
        <f t="shared" si="21"/>
        <v>244.15250747222223</v>
      </c>
      <c r="D285">
        <f t="shared" si="22"/>
        <v>-0.09248847222222221</v>
      </c>
      <c r="E285">
        <f t="shared" si="23"/>
        <v>2.464266449</v>
      </c>
      <c r="F285">
        <f t="shared" si="24"/>
        <v>1.54</v>
      </c>
    </row>
    <row r="286" spans="1:6" ht="13.5">
      <c r="A286" s="1" t="s">
        <v>881</v>
      </c>
      <c r="B286" s="3">
        <f t="shared" si="20"/>
        <v>39063</v>
      </c>
      <c r="C286">
        <f t="shared" si="21"/>
        <v>244.18207047222222</v>
      </c>
      <c r="D286">
        <f t="shared" si="22"/>
        <v>-0.09291938888888888</v>
      </c>
      <c r="E286">
        <f t="shared" si="23"/>
        <v>2.464111143</v>
      </c>
      <c r="F286">
        <f t="shared" si="24"/>
        <v>1.54</v>
      </c>
    </row>
    <row r="287" spans="1:6" ht="13.5">
      <c r="A287" s="1" t="s">
        <v>882</v>
      </c>
      <c r="B287" s="3">
        <f t="shared" si="20"/>
        <v>39063</v>
      </c>
      <c r="C287">
        <f t="shared" si="21"/>
        <v>244.21163480555555</v>
      </c>
      <c r="D287">
        <f t="shared" si="22"/>
        <v>-0.09335036111111111</v>
      </c>
      <c r="E287">
        <f t="shared" si="23"/>
        <v>2.463955771</v>
      </c>
      <c r="F287">
        <f t="shared" si="24"/>
        <v>1.54</v>
      </c>
    </row>
    <row r="288" spans="1:6" ht="13.5">
      <c r="A288" s="1" t="s">
        <v>883</v>
      </c>
      <c r="B288" s="3">
        <f t="shared" si="20"/>
        <v>39063</v>
      </c>
      <c r="C288">
        <f t="shared" si="21"/>
        <v>244.24120041666666</v>
      </c>
      <c r="D288">
        <f t="shared" si="22"/>
        <v>-0.09378138888888889</v>
      </c>
      <c r="E288">
        <f t="shared" si="23"/>
        <v>2.46380033</v>
      </c>
      <c r="F288">
        <f t="shared" si="24"/>
        <v>1.54</v>
      </c>
    </row>
    <row r="289" spans="1:6" ht="13.5">
      <c r="A289" s="1" t="s">
        <v>884</v>
      </c>
      <c r="B289" s="3">
        <f t="shared" si="20"/>
        <v>39063</v>
      </c>
      <c r="C289">
        <f t="shared" si="21"/>
        <v>244.27076736111113</v>
      </c>
      <c r="D289">
        <f t="shared" si="22"/>
        <v>-0.09421244444444443</v>
      </c>
      <c r="E289">
        <f t="shared" si="23"/>
        <v>2.463644822</v>
      </c>
      <c r="F289">
        <f t="shared" si="24"/>
        <v>1.54</v>
      </c>
    </row>
    <row r="290" spans="1:6" ht="13.5">
      <c r="A290" s="1" t="s">
        <v>885</v>
      </c>
      <c r="B290" s="3">
        <f t="shared" si="20"/>
        <v>39063</v>
      </c>
      <c r="C290">
        <f t="shared" si="21"/>
        <v>244.3003356388889</v>
      </c>
      <c r="D290">
        <f t="shared" si="22"/>
        <v>-0.09464352777777778</v>
      </c>
      <c r="E290">
        <f t="shared" si="23"/>
        <v>2.463489247</v>
      </c>
      <c r="F290">
        <f t="shared" si="24"/>
        <v>1.54</v>
      </c>
    </row>
    <row r="291" spans="1:6" ht="13.5">
      <c r="A291" s="1" t="s">
        <v>886</v>
      </c>
      <c r="B291" s="3">
        <f t="shared" si="20"/>
        <v>39063</v>
      </c>
      <c r="C291">
        <f t="shared" si="21"/>
        <v>244.32990519444445</v>
      </c>
      <c r="D291">
        <f t="shared" si="22"/>
        <v>-0.09507466666666667</v>
      </c>
      <c r="E291">
        <f t="shared" si="23"/>
        <v>2.463333604</v>
      </c>
      <c r="F291">
        <f t="shared" si="24"/>
        <v>1.54</v>
      </c>
    </row>
    <row r="292" spans="1:6" ht="13.5">
      <c r="A292" s="1" t="s">
        <v>887</v>
      </c>
      <c r="B292" s="3">
        <f t="shared" si="20"/>
        <v>39063</v>
      </c>
      <c r="C292">
        <f t="shared" si="21"/>
        <v>244.35947605555555</v>
      </c>
      <c r="D292">
        <f t="shared" si="22"/>
        <v>-0.0955058611111111</v>
      </c>
      <c r="E292">
        <f t="shared" si="23"/>
        <v>2.463177893</v>
      </c>
      <c r="F292">
        <f t="shared" si="24"/>
        <v>1.54</v>
      </c>
    </row>
    <row r="293" spans="1:6" ht="13.5">
      <c r="A293" s="1" t="s">
        <v>888</v>
      </c>
      <c r="B293" s="3">
        <f t="shared" si="20"/>
        <v>39063</v>
      </c>
      <c r="C293">
        <f t="shared" si="21"/>
        <v>244.38904825</v>
      </c>
      <c r="D293">
        <f t="shared" si="22"/>
        <v>-0.09593708333333333</v>
      </c>
      <c r="E293">
        <f t="shared" si="23"/>
        <v>2.463022115</v>
      </c>
      <c r="F293">
        <f t="shared" si="24"/>
        <v>1.54</v>
      </c>
    </row>
    <row r="294" spans="1:6" ht="13.5">
      <c r="A294" s="1" t="s">
        <v>889</v>
      </c>
      <c r="B294" s="3">
        <f t="shared" si="20"/>
        <v>39063</v>
      </c>
      <c r="C294">
        <f t="shared" si="21"/>
        <v>244.41862175</v>
      </c>
      <c r="D294">
        <f t="shared" si="22"/>
        <v>-0.0963683611111111</v>
      </c>
      <c r="E294">
        <f t="shared" si="23"/>
        <v>2.462866269</v>
      </c>
      <c r="F294">
        <f t="shared" si="24"/>
        <v>1.54</v>
      </c>
    </row>
    <row r="295" spans="1:6" ht="13.5">
      <c r="A295" s="1" t="s">
        <v>890</v>
      </c>
      <c r="B295" s="3">
        <f t="shared" si="20"/>
        <v>39063</v>
      </c>
      <c r="C295">
        <f t="shared" si="21"/>
        <v>244.44819655555557</v>
      </c>
      <c r="D295">
        <f t="shared" si="22"/>
        <v>-0.09679969444444445</v>
      </c>
      <c r="E295">
        <f t="shared" si="23"/>
        <v>2.462710356</v>
      </c>
      <c r="F295">
        <f t="shared" si="24"/>
        <v>1.54</v>
      </c>
    </row>
    <row r="296" spans="1:6" ht="13.5">
      <c r="A296" s="1" t="s">
        <v>891</v>
      </c>
      <c r="B296" s="3">
        <f t="shared" si="20"/>
        <v>39063</v>
      </c>
      <c r="C296">
        <f t="shared" si="21"/>
        <v>244.47777266666668</v>
      </c>
      <c r="D296">
        <f t="shared" si="22"/>
        <v>-0.09723105555555556</v>
      </c>
      <c r="E296">
        <f t="shared" si="23"/>
        <v>2.462554376</v>
      </c>
      <c r="F296">
        <f t="shared" si="24"/>
        <v>1.54</v>
      </c>
    </row>
    <row r="297" spans="1:6" ht="13.5">
      <c r="A297" s="1" t="s">
        <v>892</v>
      </c>
      <c r="B297" s="3">
        <f t="shared" si="20"/>
        <v>39063</v>
      </c>
      <c r="C297">
        <f t="shared" si="21"/>
        <v>244.50735011111112</v>
      </c>
      <c r="D297">
        <f t="shared" si="22"/>
        <v>-0.09766244444444444</v>
      </c>
      <c r="E297">
        <f t="shared" si="23"/>
        <v>2.462398328</v>
      </c>
      <c r="F297">
        <f t="shared" si="24"/>
        <v>1.54</v>
      </c>
    </row>
    <row r="298" spans="1:6" ht="13.5">
      <c r="A298" s="1" t="s">
        <v>893</v>
      </c>
      <c r="B298" s="3">
        <f t="shared" si="20"/>
        <v>39063</v>
      </c>
      <c r="C298">
        <f t="shared" si="21"/>
        <v>244.53692883333332</v>
      </c>
      <c r="D298">
        <f t="shared" si="22"/>
        <v>-0.09809391666666667</v>
      </c>
      <c r="E298">
        <f t="shared" si="23"/>
        <v>2.462242212</v>
      </c>
      <c r="F298">
        <f t="shared" si="24"/>
        <v>1.54</v>
      </c>
    </row>
    <row r="299" spans="1:6" ht="13.5">
      <c r="A299" s="1" t="s">
        <v>894</v>
      </c>
      <c r="B299" s="3">
        <f t="shared" si="20"/>
        <v>39063</v>
      </c>
      <c r="C299">
        <f t="shared" si="21"/>
        <v>244.5665088888889</v>
      </c>
      <c r="D299">
        <f t="shared" si="22"/>
        <v>-0.09852538888888888</v>
      </c>
      <c r="E299">
        <f t="shared" si="23"/>
        <v>2.46208603</v>
      </c>
      <c r="F299">
        <f t="shared" si="24"/>
        <v>1.54</v>
      </c>
    </row>
    <row r="300" spans="1:6" ht="13.5">
      <c r="A300" s="1" t="s">
        <v>895</v>
      </c>
      <c r="B300" s="3">
        <f t="shared" si="20"/>
        <v>39063</v>
      </c>
      <c r="C300">
        <f t="shared" si="21"/>
        <v>244.59609022222224</v>
      </c>
      <c r="D300">
        <f t="shared" si="22"/>
        <v>-0.09895694444444444</v>
      </c>
      <c r="E300">
        <f t="shared" si="23"/>
        <v>2.461929779</v>
      </c>
      <c r="F300">
        <f t="shared" si="24"/>
        <v>1.54</v>
      </c>
    </row>
    <row r="301" spans="1:6" ht="13.5">
      <c r="A301" s="1" t="s">
        <v>896</v>
      </c>
      <c r="B301" s="3">
        <f t="shared" si="20"/>
        <v>39063</v>
      </c>
      <c r="C301">
        <f t="shared" si="21"/>
        <v>244.6256728888889</v>
      </c>
      <c r="D301">
        <f t="shared" si="22"/>
        <v>-0.09938852777777778</v>
      </c>
      <c r="E301">
        <f t="shared" si="23"/>
        <v>2.461773462</v>
      </c>
      <c r="F301">
        <f t="shared" si="24"/>
        <v>1.54</v>
      </c>
    </row>
    <row r="302" spans="1:6" ht="13.5">
      <c r="A302" s="1" t="s">
        <v>897</v>
      </c>
      <c r="B302" s="3">
        <f t="shared" si="20"/>
        <v>39063</v>
      </c>
      <c r="C302">
        <f t="shared" si="21"/>
        <v>244.65525686111113</v>
      </c>
      <c r="D302">
        <f t="shared" si="22"/>
        <v>-0.09982013888888888</v>
      </c>
      <c r="E302">
        <f t="shared" si="23"/>
        <v>2.461617077</v>
      </c>
      <c r="F302">
        <f t="shared" si="24"/>
        <v>1.54</v>
      </c>
    </row>
    <row r="303" spans="1:6" ht="13.5">
      <c r="A303" s="1" t="s">
        <v>898</v>
      </c>
      <c r="B303" s="3">
        <f t="shared" si="20"/>
        <v>39063</v>
      </c>
      <c r="C303">
        <f t="shared" si="21"/>
        <v>244.68484213888888</v>
      </c>
      <c r="D303">
        <f t="shared" si="22"/>
        <v>-0.10025180555555556</v>
      </c>
      <c r="E303">
        <f t="shared" si="23"/>
        <v>2.461460624</v>
      </c>
      <c r="F303">
        <f t="shared" si="24"/>
        <v>1.53</v>
      </c>
    </row>
    <row r="304" spans="1:6" ht="13.5">
      <c r="A304" s="1" t="s">
        <v>899</v>
      </c>
      <c r="B304" s="3">
        <f t="shared" si="20"/>
        <v>39064</v>
      </c>
      <c r="C304">
        <f t="shared" si="21"/>
        <v>244.7144287222222</v>
      </c>
      <c r="D304">
        <f t="shared" si="22"/>
        <v>-0.10068352777777778</v>
      </c>
      <c r="E304">
        <f t="shared" si="23"/>
        <v>2.461304104</v>
      </c>
      <c r="F304">
        <f t="shared" si="24"/>
        <v>1.53</v>
      </c>
    </row>
    <row r="305" spans="1:6" ht="13.5">
      <c r="A305" s="1" t="s">
        <v>900</v>
      </c>
      <c r="B305" s="3">
        <f t="shared" si="20"/>
        <v>39064</v>
      </c>
      <c r="C305">
        <f t="shared" si="21"/>
        <v>244.74401663888887</v>
      </c>
      <c r="D305">
        <f t="shared" si="22"/>
        <v>-0.10111527777777779</v>
      </c>
      <c r="E305">
        <f t="shared" si="23"/>
        <v>2.461147517</v>
      </c>
      <c r="F305">
        <f t="shared" si="24"/>
        <v>1.53</v>
      </c>
    </row>
    <row r="306" spans="1:6" ht="13.5">
      <c r="A306" s="1" t="s">
        <v>901</v>
      </c>
      <c r="B306" s="3">
        <f t="shared" si="20"/>
        <v>39064</v>
      </c>
      <c r="C306">
        <f t="shared" si="21"/>
        <v>244.77360583333333</v>
      </c>
      <c r="D306">
        <f t="shared" si="22"/>
        <v>-0.10154708333333334</v>
      </c>
      <c r="E306">
        <f t="shared" si="23"/>
        <v>2.460990863</v>
      </c>
      <c r="F306">
        <f t="shared" si="24"/>
        <v>1.53</v>
      </c>
    </row>
    <row r="307" spans="1:6" ht="13.5">
      <c r="A307" s="1" t="s">
        <v>902</v>
      </c>
      <c r="B307" s="3">
        <f t="shared" si="20"/>
        <v>39064</v>
      </c>
      <c r="C307">
        <f t="shared" si="21"/>
        <v>244.80319633333335</v>
      </c>
      <c r="D307">
        <f t="shared" si="22"/>
        <v>-0.10197891666666667</v>
      </c>
      <c r="E307">
        <f t="shared" si="23"/>
        <v>2.460834141</v>
      </c>
      <c r="F307">
        <f t="shared" si="24"/>
        <v>1.53</v>
      </c>
    </row>
    <row r="308" spans="1:6" ht="13.5">
      <c r="A308" s="1" t="s">
        <v>903</v>
      </c>
      <c r="B308" s="3">
        <f t="shared" si="20"/>
        <v>39064</v>
      </c>
      <c r="C308">
        <f t="shared" si="21"/>
        <v>244.83278816666666</v>
      </c>
      <c r="D308">
        <f t="shared" si="22"/>
        <v>-0.10241080555555557</v>
      </c>
      <c r="E308">
        <f t="shared" si="23"/>
        <v>2.460677352</v>
      </c>
      <c r="F308">
        <f t="shared" si="24"/>
        <v>1.53</v>
      </c>
    </row>
    <row r="309" spans="1:6" ht="13.5">
      <c r="A309" s="1" t="s">
        <v>904</v>
      </c>
      <c r="B309" s="3">
        <f t="shared" si="20"/>
        <v>39064</v>
      </c>
      <c r="C309">
        <f t="shared" si="21"/>
        <v>244.86238130555554</v>
      </c>
      <c r="D309">
        <f t="shared" si="22"/>
        <v>-0.10284272222222222</v>
      </c>
      <c r="E309">
        <f t="shared" si="23"/>
        <v>2.460520496</v>
      </c>
      <c r="F309">
        <f t="shared" si="24"/>
        <v>1.53</v>
      </c>
    </row>
    <row r="310" spans="1:6" ht="13.5">
      <c r="A310" s="1" t="s">
        <v>905</v>
      </c>
      <c r="B310" s="3">
        <f t="shared" si="20"/>
        <v>39064</v>
      </c>
      <c r="C310">
        <f t="shared" si="21"/>
        <v>244.8919757222222</v>
      </c>
      <c r="D310">
        <f t="shared" si="22"/>
        <v>-0.10327469444444445</v>
      </c>
      <c r="E310">
        <f t="shared" si="23"/>
        <v>2.460363573</v>
      </c>
      <c r="F310">
        <f t="shared" si="24"/>
        <v>1.53</v>
      </c>
    </row>
    <row r="311" spans="1:6" ht="13.5">
      <c r="A311" s="1" t="s">
        <v>906</v>
      </c>
      <c r="B311" s="3">
        <f t="shared" si="20"/>
        <v>39064</v>
      </c>
      <c r="C311">
        <f t="shared" si="21"/>
        <v>244.9215714722222</v>
      </c>
      <c r="D311">
        <f t="shared" si="22"/>
        <v>-0.10370669444444446</v>
      </c>
      <c r="E311">
        <f t="shared" si="23"/>
        <v>2.460206582</v>
      </c>
      <c r="F311">
        <f t="shared" si="24"/>
        <v>1.53</v>
      </c>
    </row>
    <row r="312" spans="1:6" ht="13.5">
      <c r="A312" s="1" t="s">
        <v>907</v>
      </c>
      <c r="B312" s="3">
        <f t="shared" si="20"/>
        <v>39064</v>
      </c>
      <c r="C312">
        <f t="shared" si="21"/>
        <v>244.9511685</v>
      </c>
      <c r="D312">
        <f t="shared" si="22"/>
        <v>-0.10413875</v>
      </c>
      <c r="E312">
        <f t="shared" si="23"/>
        <v>2.460049524</v>
      </c>
      <c r="F312">
        <f t="shared" si="24"/>
        <v>1.53</v>
      </c>
    </row>
    <row r="313" spans="1:6" ht="13.5">
      <c r="A313" s="1" t="s">
        <v>908</v>
      </c>
      <c r="B313" s="3">
        <f t="shared" si="20"/>
        <v>39064</v>
      </c>
      <c r="C313">
        <f t="shared" si="21"/>
        <v>244.9807668611111</v>
      </c>
      <c r="D313">
        <f t="shared" si="22"/>
        <v>-0.10457086111111112</v>
      </c>
      <c r="E313">
        <f t="shared" si="23"/>
        <v>2.459892399</v>
      </c>
      <c r="F313">
        <f t="shared" si="24"/>
        <v>1.53</v>
      </c>
    </row>
    <row r="314" spans="1:6" ht="13.5">
      <c r="A314" s="1" t="s">
        <v>909</v>
      </c>
      <c r="B314" s="3">
        <f t="shared" si="20"/>
        <v>39064</v>
      </c>
      <c r="C314">
        <f t="shared" si="21"/>
        <v>245.0103665277778</v>
      </c>
      <c r="D314">
        <f t="shared" si="22"/>
        <v>-0.105003</v>
      </c>
      <c r="E314">
        <f t="shared" si="23"/>
        <v>2.459735207</v>
      </c>
      <c r="F314">
        <f t="shared" si="24"/>
        <v>1.53</v>
      </c>
    </row>
    <row r="315" spans="1:6" ht="13.5">
      <c r="A315" s="1" t="s">
        <v>910</v>
      </c>
      <c r="B315" s="3">
        <f t="shared" si="20"/>
        <v>39064</v>
      </c>
      <c r="C315">
        <f t="shared" si="21"/>
        <v>245.0399675</v>
      </c>
      <c r="D315">
        <f t="shared" si="22"/>
        <v>-0.10543519444444445</v>
      </c>
      <c r="E315">
        <f t="shared" si="23"/>
        <v>2.459577947</v>
      </c>
      <c r="F315">
        <f t="shared" si="24"/>
        <v>1.53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5"/>
  <sheetViews>
    <sheetView tabSelected="1" zoomScale="85" zoomScaleNormal="85" workbookViewId="0" topLeftCell="B1">
      <selection activeCell="P5" sqref="P5"/>
    </sheetView>
  </sheetViews>
  <sheetFormatPr defaultColWidth="12" defaultRowHeight="12.75"/>
  <cols>
    <col min="1" max="1" width="134.33203125" style="4" customWidth="1"/>
    <col min="2" max="2" width="12" style="3" customWidth="1"/>
    <col min="3" max="4" width="12" style="10" customWidth="1"/>
    <col min="5" max="5" width="12" style="18" customWidth="1"/>
    <col min="9" max="9" width="8.83203125" style="0" customWidth="1"/>
    <col min="11" max="12" width="12" style="10" customWidth="1"/>
    <col min="13" max="13" width="15" style="10" customWidth="1"/>
    <col min="16" max="17" width="12" style="10" customWidth="1"/>
    <col min="18" max="18" width="12.66015625" style="10" bestFit="1" customWidth="1"/>
    <col min="20" max="20" width="2.83203125" style="0" customWidth="1"/>
  </cols>
  <sheetData>
    <row r="1" ht="13.5">
      <c r="A1" s="1" t="s">
        <v>302</v>
      </c>
    </row>
    <row r="2" spans="1:3" ht="23.25">
      <c r="A2" s="1" t="s">
        <v>303</v>
      </c>
      <c r="C2" s="31" t="s">
        <v>338</v>
      </c>
    </row>
    <row r="3" ht="13.5">
      <c r="A3" s="1" t="s">
        <v>302</v>
      </c>
    </row>
    <row r="4" spans="1:3" ht="18">
      <c r="A4" s="1" t="s">
        <v>304</v>
      </c>
      <c r="C4" s="32" t="s">
        <v>339</v>
      </c>
    </row>
    <row r="5" ht="13.5">
      <c r="A5" s="1" t="s">
        <v>300</v>
      </c>
    </row>
    <row r="6" ht="14.25" thickBot="1">
      <c r="A6" s="1" t="s">
        <v>306</v>
      </c>
    </row>
    <row r="7" spans="1:19" ht="13.5">
      <c r="A7" s="1" t="s">
        <v>307</v>
      </c>
      <c r="K7" s="34" t="s">
        <v>340</v>
      </c>
      <c r="L7" s="35"/>
      <c r="M7" s="35"/>
      <c r="N7" s="36"/>
      <c r="O7" s="53"/>
      <c r="P7" s="54" t="s">
        <v>331</v>
      </c>
      <c r="Q7" s="55"/>
      <c r="R7" s="55"/>
      <c r="S7" s="56"/>
    </row>
    <row r="8" spans="1:19" ht="13.5">
      <c r="A8" s="1" t="s">
        <v>308</v>
      </c>
      <c r="K8" s="37"/>
      <c r="L8" s="26"/>
      <c r="M8" s="26"/>
      <c r="N8" s="38"/>
      <c r="O8" s="57" t="s">
        <v>328</v>
      </c>
      <c r="P8" s="26">
        <f>(P64+P16)/2-P40</f>
        <v>0.01550066666666794</v>
      </c>
      <c r="Q8" s="26">
        <f>(Q64+Q16)/2-Q40</f>
        <v>-0.002470277777777641</v>
      </c>
      <c r="R8" s="26"/>
      <c r="S8" s="38"/>
    </row>
    <row r="9" spans="1:19" ht="13.5">
      <c r="A9" s="1" t="s">
        <v>309</v>
      </c>
      <c r="K9" s="37"/>
      <c r="L9" s="26"/>
      <c r="M9" s="26"/>
      <c r="N9" s="38"/>
      <c r="O9" s="57" t="s">
        <v>329</v>
      </c>
      <c r="P9" s="26">
        <f>(P64-P16)/2</f>
        <v>1.3481520833333462</v>
      </c>
      <c r="Q9" s="26">
        <f>(Q64-Q16)/2</f>
        <v>-0.10465794444444432</v>
      </c>
      <c r="R9" s="26"/>
      <c r="S9" s="38"/>
    </row>
    <row r="10" spans="1:19" ht="13.5">
      <c r="A10" s="1" t="s">
        <v>304</v>
      </c>
      <c r="K10" s="37"/>
      <c r="L10" s="26"/>
      <c r="M10" s="26"/>
      <c r="N10" s="38"/>
      <c r="O10" s="57" t="s">
        <v>330</v>
      </c>
      <c r="P10" s="26">
        <f>P40</f>
        <v>231.0410241388889</v>
      </c>
      <c r="Q10" s="26">
        <f>Q40</f>
        <v>1.8548771944444444</v>
      </c>
      <c r="R10" s="26"/>
      <c r="S10" s="38"/>
    </row>
    <row r="11" spans="1:22" ht="13.5">
      <c r="A11" s="1" t="s">
        <v>302</v>
      </c>
      <c r="K11" s="39" t="s">
        <v>341</v>
      </c>
      <c r="L11" s="40"/>
      <c r="M11" s="40" t="s">
        <v>343</v>
      </c>
      <c r="N11" s="41"/>
      <c r="O11" s="58"/>
      <c r="P11" s="40" t="s">
        <v>341</v>
      </c>
      <c r="Q11" s="40"/>
      <c r="R11" s="40" t="s">
        <v>342</v>
      </c>
      <c r="S11" s="41"/>
      <c r="T11" s="33"/>
      <c r="U11" s="65" t="s">
        <v>0</v>
      </c>
      <c r="V11" s="66"/>
    </row>
    <row r="12" spans="1:22" ht="13.5">
      <c r="A12" s="1" t="s">
        <v>304</v>
      </c>
      <c r="K12" s="42"/>
      <c r="L12" s="43"/>
      <c r="M12" s="43"/>
      <c r="N12" s="44"/>
      <c r="O12" s="58"/>
      <c r="P12" s="43"/>
      <c r="Q12" s="43"/>
      <c r="R12" s="43"/>
      <c r="S12" s="44"/>
      <c r="T12" s="33"/>
      <c r="U12" s="67"/>
      <c r="V12" s="68"/>
    </row>
    <row r="13" spans="1:22" s="5" customFormat="1" ht="13.5">
      <c r="A13" s="1" t="s">
        <v>310</v>
      </c>
      <c r="B13" s="7" t="s">
        <v>312</v>
      </c>
      <c r="C13" s="11" t="s">
        <v>322</v>
      </c>
      <c r="D13" s="11" t="s">
        <v>776</v>
      </c>
      <c r="E13" s="24" t="s">
        <v>323</v>
      </c>
      <c r="F13" s="6" t="s">
        <v>313</v>
      </c>
      <c r="G13" s="6" t="s">
        <v>314</v>
      </c>
      <c r="H13" s="6" t="s">
        <v>315</v>
      </c>
      <c r="I13" s="6" t="s">
        <v>316</v>
      </c>
      <c r="K13" s="45" t="s">
        <v>324</v>
      </c>
      <c r="L13" s="46" t="s">
        <v>325</v>
      </c>
      <c r="M13" s="47" t="s">
        <v>326</v>
      </c>
      <c r="N13" s="48" t="s">
        <v>327</v>
      </c>
      <c r="O13" s="59" t="s">
        <v>334</v>
      </c>
      <c r="P13" s="60" t="s">
        <v>332</v>
      </c>
      <c r="Q13" s="60" t="s">
        <v>333</v>
      </c>
      <c r="R13" s="47" t="s">
        <v>326</v>
      </c>
      <c r="S13" s="48" t="s">
        <v>327</v>
      </c>
      <c r="T13" s="6"/>
      <c r="U13" s="69" t="s">
        <v>313</v>
      </c>
      <c r="V13" s="70" t="s">
        <v>1</v>
      </c>
    </row>
    <row r="14" spans="1:22" s="5" customFormat="1" ht="13.5">
      <c r="A14" s="1" t="s">
        <v>311</v>
      </c>
      <c r="B14" s="8"/>
      <c r="C14" s="12"/>
      <c r="D14" s="12"/>
      <c r="E14" s="25"/>
      <c r="K14" s="49"/>
      <c r="L14" s="50"/>
      <c r="M14" s="50"/>
      <c r="N14" s="51"/>
      <c r="O14" s="61"/>
      <c r="P14" s="50"/>
      <c r="Q14" s="50"/>
      <c r="R14" s="50"/>
      <c r="S14" s="51"/>
      <c r="U14" s="71"/>
      <c r="V14" s="72"/>
    </row>
    <row r="15" spans="1:22" ht="14.25" thickBot="1">
      <c r="A15" s="1" t="s">
        <v>304</v>
      </c>
      <c r="K15" s="37"/>
      <c r="L15" s="26"/>
      <c r="M15" s="26"/>
      <c r="N15" s="38"/>
      <c r="O15" s="62"/>
      <c r="P15" s="26"/>
      <c r="Q15" s="26"/>
      <c r="R15" s="26"/>
      <c r="S15" s="38"/>
      <c r="U15" s="73"/>
      <c r="V15" s="74"/>
    </row>
    <row r="16" spans="1:22" ht="14.25" thickBot="1">
      <c r="A16" s="1" t="s">
        <v>132</v>
      </c>
      <c r="B16" s="3">
        <f>DATE(FIXED(MID(A16,9,4)),FIXED(MID(A16,4,3)),FIXED(MID(A16,1,3)))</f>
        <v>39052</v>
      </c>
      <c r="C16" s="10">
        <f>B16-$B$16</f>
        <v>0</v>
      </c>
      <c r="D16" s="10">
        <f>VALUE(MID(A16,14,2))</f>
        <v>0</v>
      </c>
      <c r="E16" s="18">
        <f>C16+D16/24</f>
        <v>0</v>
      </c>
      <c r="F16" s="13">
        <f>VALUE(MID(A16,27,3))+VALUE(MID(A16,31,2))/60+VALUE(MID(A16,34,7))/3600</f>
        <v>229.7083727222222</v>
      </c>
      <c r="G16" s="10">
        <f>(VALUE(MID(A16,44,2))+VALUE(MID(A16,47,2))/60+VALUE(MID(A16,50,7))/3600)*(IF(MID(A16,43,1)="-",-1,1))</f>
        <v>1.957064861111111</v>
      </c>
      <c r="H16" s="9">
        <f>VALUE(MID(A16,59,14))</f>
        <v>1.12903219</v>
      </c>
      <c r="I16" s="14">
        <f>VALUE(MID(A16,74,6))</f>
        <v>-0.59</v>
      </c>
      <c r="K16" s="27">
        <f>F16</f>
        <v>229.7083727222222</v>
      </c>
      <c r="L16" s="27">
        <f>G16</f>
        <v>1.957064861111111</v>
      </c>
      <c r="M16" s="27">
        <f>F16-K16</f>
        <v>0</v>
      </c>
      <c r="N16" s="27">
        <f>G16-L16</f>
        <v>0</v>
      </c>
      <c r="O16" s="28">
        <f>E16-$E$40</f>
        <v>-1</v>
      </c>
      <c r="P16" s="27">
        <f>F16</f>
        <v>229.7083727222222</v>
      </c>
      <c r="Q16" s="27">
        <f>G16</f>
        <v>1.957064861111111</v>
      </c>
      <c r="R16" s="27">
        <f>(P16-F16)*3600</f>
        <v>0</v>
      </c>
      <c r="S16" s="27">
        <f>(Q16-G16)*3600</f>
        <v>0</v>
      </c>
      <c r="U16" s="75">
        <f>ABS(M16)-ABS(R16)</f>
        <v>0</v>
      </c>
      <c r="V16" s="76">
        <f>ABS(N16)-ABS(S16)</f>
        <v>0</v>
      </c>
    </row>
    <row r="17" spans="1:22" ht="13.5">
      <c r="A17" s="1" t="s">
        <v>133</v>
      </c>
      <c r="B17" s="3">
        <f aca="true" t="shared" si="0" ref="B17:B80">DATE(FIXED(MID(A17,9,4)),FIXED(MID(A17,4,3)),FIXED(MID(A17,1,3)))</f>
        <v>39052</v>
      </c>
      <c r="C17" s="10">
        <f aca="true" t="shared" si="1" ref="C17:C80">B17-$B$16</f>
        <v>0</v>
      </c>
      <c r="D17" s="10">
        <f aca="true" t="shared" si="2" ref="D17:D80">VALUE(MID(A17,14,2))</f>
        <v>1</v>
      </c>
      <c r="E17" s="18">
        <f aca="true" t="shared" si="3" ref="E17:E80">C17+D17/24</f>
        <v>0.041666666666666664</v>
      </c>
      <c r="F17" s="13">
        <f aca="true" t="shared" si="4" ref="F17:F80">VALUE(MID(A17,27,3))+VALUE(MID(A17,31,2))/60+VALUE(MID(A17,34,7))/3600</f>
        <v>229.76321436111112</v>
      </c>
      <c r="G17" s="10">
        <f aca="true" t="shared" si="5" ref="G17:G80">(VALUE(MID(A17,44,2))+VALUE(MID(A17,47,2))/60+VALUE(MID(A17,50,7))/3600)*(IF(MID(A17,43,1)="-",-1,1))</f>
        <v>1.9529175833333332</v>
      </c>
      <c r="H17" s="9">
        <f aca="true" t="shared" si="6" ref="H17:H80">VALUE(MID(A17,59,14))</f>
        <v>1.129906356</v>
      </c>
      <c r="I17" s="14">
        <f aca="true" t="shared" si="7" ref="I17:I80">VALUE(MID(A17,74,6))</f>
        <v>-0.6</v>
      </c>
      <c r="K17" s="37">
        <f>(($K$40-$K$16)/($E$40-$E$16))*(E17-$E$16)+$K$16</f>
        <v>229.76389986458332</v>
      </c>
      <c r="L17" s="26">
        <f>($L$40-$L$16)/($E$40-$E$16)*(E17-$E$16)+$L$16</f>
        <v>1.9528070416666665</v>
      </c>
      <c r="M17" s="26">
        <f>(F17-K17)*3600</f>
        <v>-2.467812499912725</v>
      </c>
      <c r="N17" s="52">
        <f>(G17-L17)*3600</f>
        <v>0.3979500000000691</v>
      </c>
      <c r="O17" s="63">
        <f aca="true" t="shared" si="8" ref="O17:O64">E17-$E$40</f>
        <v>-0.9583333333333334</v>
      </c>
      <c r="P17" s="26">
        <f>$P$8*O17^2+$P$9*O17+$P$10</f>
        <v>229.76328091435184</v>
      </c>
      <c r="Q17" s="26">
        <f>$Q$8*O17^2+$Q$9*O17+$Q$10</f>
        <v>1.95290568123071</v>
      </c>
      <c r="R17" s="26">
        <f aca="true" t="shared" si="9" ref="R17:R64">(P17-F17)*3600</f>
        <v>0.23959166657050446</v>
      </c>
      <c r="S17" s="64">
        <f>(Q17-G17)*3600</f>
        <v>-0.042847569443704714</v>
      </c>
      <c r="U17" s="75">
        <f aca="true" t="shared" si="10" ref="U17:U64">ABS(M17)-ABS(R17)</f>
        <v>2.2282208333422204</v>
      </c>
      <c r="V17" s="76">
        <f aca="true" t="shared" si="11" ref="V17:V64">ABS(N17)-ABS(S17)</f>
        <v>0.35510243055636437</v>
      </c>
    </row>
    <row r="18" spans="1:22" ht="13.5">
      <c r="A18" s="1" t="s">
        <v>134</v>
      </c>
      <c r="B18" s="3">
        <f t="shared" si="0"/>
        <v>39052</v>
      </c>
      <c r="C18" s="10">
        <f t="shared" si="1"/>
        <v>0</v>
      </c>
      <c r="D18" s="10">
        <f t="shared" si="2"/>
        <v>2</v>
      </c>
      <c r="E18" s="18">
        <f t="shared" si="3"/>
        <v>0.08333333333333333</v>
      </c>
      <c r="F18" s="13">
        <f t="shared" si="4"/>
        <v>229.81811852777778</v>
      </c>
      <c r="G18" s="10">
        <f t="shared" si="5"/>
        <v>1.9487601666666667</v>
      </c>
      <c r="H18" s="9">
        <f t="shared" si="6"/>
        <v>1.130779158</v>
      </c>
      <c r="I18" s="14">
        <f t="shared" si="7"/>
        <v>-0.6</v>
      </c>
      <c r="K18" s="37">
        <f aca="true" t="shared" si="12" ref="K18:K39">(($K$40-$K$16)/($E$40-$E$16))*(E18-$E$16)+$K$16</f>
        <v>229.81942700694444</v>
      </c>
      <c r="L18" s="26">
        <f aca="true" t="shared" si="13" ref="L18:L39">($L$40-$L$16)/($E$40-$E$16)*(E18-$E$16)+$L$16</f>
        <v>1.948549222222222</v>
      </c>
      <c r="M18" s="26">
        <f aca="true" t="shared" si="14" ref="M18:N39">(F18-K18)*3600</f>
        <v>-4.710524999950394</v>
      </c>
      <c r="N18" s="52">
        <f t="shared" si="14"/>
        <v>0.7594000000008982</v>
      </c>
      <c r="O18" s="63">
        <f t="shared" si="8"/>
        <v>-0.9166666666666666</v>
      </c>
      <c r="P18" s="26">
        <f>$P$8*O18^2+$P$9*O18+$P$10</f>
        <v>229.81824292824075</v>
      </c>
      <c r="Q18" s="26">
        <f>$Q$8*O18^2+$Q$9*O18+$Q$10</f>
        <v>1.9487379239969136</v>
      </c>
      <c r="R18" s="26">
        <f t="shared" si="9"/>
        <v>0.4478416666756857</v>
      </c>
      <c r="S18" s="64">
        <f aca="true" t="shared" si="15" ref="S18:S64">(Q18-G18)*3600</f>
        <v>-0.08007361111133093</v>
      </c>
      <c r="U18" s="75">
        <f t="shared" si="10"/>
        <v>4.262683333274708</v>
      </c>
      <c r="V18" s="76">
        <f t="shared" si="11"/>
        <v>0.6793263888895673</v>
      </c>
    </row>
    <row r="19" spans="1:22" ht="13.5">
      <c r="A19" s="1" t="s">
        <v>135</v>
      </c>
      <c r="B19" s="3">
        <f t="shared" si="0"/>
        <v>39052</v>
      </c>
      <c r="C19" s="10">
        <f t="shared" si="1"/>
        <v>0</v>
      </c>
      <c r="D19" s="10">
        <f t="shared" si="2"/>
        <v>3</v>
      </c>
      <c r="E19" s="18">
        <f t="shared" si="3"/>
        <v>0.125</v>
      </c>
      <c r="F19" s="13">
        <f t="shared" si="4"/>
        <v>229.8730847777778</v>
      </c>
      <c r="G19" s="10">
        <f t="shared" si="5"/>
        <v>1.9445927222222221</v>
      </c>
      <c r="H19" s="9">
        <f t="shared" si="6"/>
        <v>1.131650594</v>
      </c>
      <c r="I19" s="14">
        <f t="shared" si="7"/>
        <v>-0.6</v>
      </c>
      <c r="K19" s="37">
        <f t="shared" si="12"/>
        <v>229.87495414930555</v>
      </c>
      <c r="L19" s="26">
        <f t="shared" si="13"/>
        <v>1.9442914027777776</v>
      </c>
      <c r="M19" s="26">
        <f t="shared" si="14"/>
        <v>-6.729737499938437</v>
      </c>
      <c r="N19" s="52">
        <f t="shared" si="14"/>
        <v>1.0847500000004118</v>
      </c>
      <c r="O19" s="63">
        <f t="shared" si="8"/>
        <v>-0.875</v>
      </c>
      <c r="P19" s="26">
        <f>$P$8*O19^2+$P$9*O19+$P$10</f>
        <v>229.87325876388888</v>
      </c>
      <c r="Q19" s="26">
        <f>$Q$8*O19^2+$Q$9*O19+$Q$10</f>
        <v>1.9445615894097221</v>
      </c>
      <c r="R19" s="26">
        <f t="shared" si="9"/>
        <v>0.6263499999363376</v>
      </c>
      <c r="S19" s="64">
        <f t="shared" si="15"/>
        <v>-0.11207812500000358</v>
      </c>
      <c r="U19" s="75">
        <f t="shared" si="10"/>
        <v>6.1033875000021</v>
      </c>
      <c r="V19" s="76">
        <f t="shared" si="11"/>
        <v>0.9726718750004082</v>
      </c>
    </row>
    <row r="20" spans="1:22" ht="13.5">
      <c r="A20" s="1" t="s">
        <v>136</v>
      </c>
      <c r="B20" s="3">
        <f t="shared" si="0"/>
        <v>39052</v>
      </c>
      <c r="C20" s="10">
        <f t="shared" si="1"/>
        <v>0</v>
      </c>
      <c r="D20" s="10">
        <f t="shared" si="2"/>
        <v>4</v>
      </c>
      <c r="E20" s="18">
        <f t="shared" si="3"/>
        <v>0.16666666666666666</v>
      </c>
      <c r="F20" s="13">
        <f t="shared" si="4"/>
        <v>229.92811275</v>
      </c>
      <c r="G20" s="10">
        <f t="shared" si="5"/>
        <v>1.940415277777778</v>
      </c>
      <c r="H20" s="9">
        <f t="shared" si="6"/>
        <v>1.132520664</v>
      </c>
      <c r="I20" s="14">
        <f t="shared" si="7"/>
        <v>-0.6</v>
      </c>
      <c r="K20" s="37">
        <f t="shared" si="12"/>
        <v>229.93048129166667</v>
      </c>
      <c r="L20" s="26">
        <f t="shared" si="13"/>
        <v>1.9400335833333333</v>
      </c>
      <c r="M20" s="26">
        <f t="shared" si="14"/>
        <v>-8.526750000009997</v>
      </c>
      <c r="N20" s="52">
        <f t="shared" si="14"/>
        <v>1.3741000000004888</v>
      </c>
      <c r="O20" s="63">
        <f t="shared" si="8"/>
        <v>-0.8333333333333334</v>
      </c>
      <c r="P20" s="26">
        <f>$P$8*O20^2+$P$9*O20+$P$10</f>
        <v>229.9283284212963</v>
      </c>
      <c r="Q20" s="26">
        <f>$Q$8*O20^2+$Q$9*O20+$Q$10</f>
        <v>1.9403766774691358</v>
      </c>
      <c r="R20" s="26">
        <f t="shared" si="9"/>
        <v>0.7764166666902383</v>
      </c>
      <c r="S20" s="64">
        <f t="shared" si="15"/>
        <v>-0.1389611111116018</v>
      </c>
      <c r="U20" s="75">
        <f t="shared" si="10"/>
        <v>7.750333333319759</v>
      </c>
      <c r="V20" s="76">
        <f t="shared" si="11"/>
        <v>1.235138888888887</v>
      </c>
    </row>
    <row r="21" spans="1:22" ht="13.5">
      <c r="A21" s="1" t="s">
        <v>137</v>
      </c>
      <c r="B21" s="3">
        <f t="shared" si="0"/>
        <v>39052</v>
      </c>
      <c r="C21" s="10">
        <f t="shared" si="1"/>
        <v>0</v>
      </c>
      <c r="D21" s="10">
        <f t="shared" si="2"/>
        <v>5</v>
      </c>
      <c r="E21" s="18">
        <f t="shared" si="3"/>
        <v>0.20833333333333334</v>
      </c>
      <c r="F21" s="13">
        <f t="shared" si="4"/>
        <v>229.9832020277778</v>
      </c>
      <c r="G21" s="10">
        <f t="shared" si="5"/>
        <v>1.9362279166666667</v>
      </c>
      <c r="H21" s="9">
        <f t="shared" si="6"/>
        <v>1.133389367</v>
      </c>
      <c r="I21" s="14">
        <f t="shared" si="7"/>
        <v>-0.6</v>
      </c>
      <c r="K21" s="37">
        <f t="shared" si="12"/>
        <v>229.98600843402778</v>
      </c>
      <c r="L21" s="26">
        <f t="shared" si="13"/>
        <v>1.9357757638888888</v>
      </c>
      <c r="M21" s="26">
        <f t="shared" si="14"/>
        <v>-10.10306249995665</v>
      </c>
      <c r="N21" s="52">
        <f t="shared" si="14"/>
        <v>1.627750000000372</v>
      </c>
      <c r="O21" s="63">
        <f t="shared" si="8"/>
        <v>-0.7916666666666666</v>
      </c>
      <c r="P21" s="26">
        <f>$P$8*O21^2+$P$9*O21+$P$10</f>
        <v>229.98345190046297</v>
      </c>
      <c r="Q21" s="26">
        <f>$Q$8*O21^2+$Q$9*O21+$Q$10</f>
        <v>1.9361831881751543</v>
      </c>
      <c r="R21" s="26">
        <f t="shared" si="9"/>
        <v>0.8995416666266465</v>
      </c>
      <c r="S21" s="64">
        <f t="shared" si="15"/>
        <v>-0.16102256944456883</v>
      </c>
      <c r="U21" s="75">
        <f t="shared" si="10"/>
        <v>9.203520833330003</v>
      </c>
      <c r="V21" s="76">
        <f t="shared" si="11"/>
        <v>1.4667274305558031</v>
      </c>
    </row>
    <row r="22" spans="1:22" ht="13.5">
      <c r="A22" s="1" t="s">
        <v>138</v>
      </c>
      <c r="B22" s="3">
        <f t="shared" si="0"/>
        <v>39052</v>
      </c>
      <c r="C22" s="10">
        <f t="shared" si="1"/>
        <v>0</v>
      </c>
      <c r="D22" s="10">
        <f t="shared" si="2"/>
        <v>6</v>
      </c>
      <c r="E22" s="18">
        <f t="shared" si="3"/>
        <v>0.25</v>
      </c>
      <c r="F22" s="13">
        <f t="shared" si="4"/>
        <v>230.03835216666667</v>
      </c>
      <c r="G22" s="10">
        <f t="shared" si="5"/>
        <v>1.9320307222222222</v>
      </c>
      <c r="H22" s="9">
        <f t="shared" si="6"/>
        <v>1.134256701</v>
      </c>
      <c r="I22" s="14">
        <f t="shared" si="7"/>
        <v>-0.6</v>
      </c>
      <c r="K22" s="37">
        <f t="shared" si="12"/>
        <v>230.04153557638887</v>
      </c>
      <c r="L22" s="26">
        <f t="shared" si="13"/>
        <v>1.9315179444444444</v>
      </c>
      <c r="M22" s="26">
        <f t="shared" si="14"/>
        <v>-11.46027499991078</v>
      </c>
      <c r="N22" s="52">
        <f t="shared" si="14"/>
        <v>1.8460000000001031</v>
      </c>
      <c r="O22" s="63">
        <f t="shared" si="8"/>
        <v>-0.75</v>
      </c>
      <c r="P22" s="26">
        <f>$P$8*O22^2+$P$9*O22+$P$10</f>
        <v>230.0386292013889</v>
      </c>
      <c r="Q22" s="26">
        <f>$Q$8*O22^2+$Q$9*O22+$Q$10</f>
        <v>1.9319811215277778</v>
      </c>
      <c r="R22" s="26">
        <f t="shared" si="9"/>
        <v>0.9973249999802647</v>
      </c>
      <c r="S22" s="64">
        <f t="shared" si="15"/>
        <v>-0.17856249999974594</v>
      </c>
      <c r="U22" s="75">
        <f t="shared" si="10"/>
        <v>10.462949999930515</v>
      </c>
      <c r="V22" s="76">
        <f t="shared" si="11"/>
        <v>1.6674375000003572</v>
      </c>
    </row>
    <row r="23" spans="1:22" ht="13.5">
      <c r="A23" s="1" t="s">
        <v>139</v>
      </c>
      <c r="B23" s="3">
        <f t="shared" si="0"/>
        <v>39052</v>
      </c>
      <c r="C23" s="10">
        <f t="shared" si="1"/>
        <v>0</v>
      </c>
      <c r="D23" s="10">
        <f t="shared" si="2"/>
        <v>7</v>
      </c>
      <c r="E23" s="18">
        <f t="shared" si="3"/>
        <v>0.2916666666666667</v>
      </c>
      <c r="F23" s="13">
        <f t="shared" si="4"/>
        <v>230.09356283333335</v>
      </c>
      <c r="G23" s="10">
        <f t="shared" si="5"/>
        <v>1.9278237777777776</v>
      </c>
      <c r="H23" s="9">
        <f t="shared" si="6"/>
        <v>1.135122666</v>
      </c>
      <c r="I23" s="14">
        <f t="shared" si="7"/>
        <v>-0.6</v>
      </c>
      <c r="K23" s="37">
        <f t="shared" si="12"/>
        <v>230.09706271874998</v>
      </c>
      <c r="L23" s="26">
        <f t="shared" si="13"/>
        <v>1.9272601249999999</v>
      </c>
      <c r="M23" s="26">
        <f t="shared" si="14"/>
        <v>-12.599587499869358</v>
      </c>
      <c r="N23" s="52">
        <f t="shared" si="14"/>
        <v>2.0291499999997242</v>
      </c>
      <c r="O23" s="63">
        <f t="shared" si="8"/>
        <v>-0.7083333333333333</v>
      </c>
      <c r="P23" s="26">
        <f>$P$8*O23^2+$P$9*O23+$P$10</f>
        <v>230.0938603240741</v>
      </c>
      <c r="Q23" s="26">
        <f>$Q$8*O23^2+$Q$9*O23+$Q$10</f>
        <v>1.9277704775270061</v>
      </c>
      <c r="R23" s="26">
        <f t="shared" si="9"/>
        <v>1.0709666666457451</v>
      </c>
      <c r="S23" s="64">
        <f t="shared" si="15"/>
        <v>-0.19188090277717507</v>
      </c>
      <c r="U23" s="75">
        <f t="shared" si="10"/>
        <v>11.528620833223613</v>
      </c>
      <c r="V23" s="76">
        <f t="shared" si="11"/>
        <v>1.8372690972225492</v>
      </c>
    </row>
    <row r="24" spans="1:22" ht="13.5">
      <c r="A24" s="1" t="s">
        <v>140</v>
      </c>
      <c r="B24" s="3">
        <f t="shared" si="0"/>
        <v>39052</v>
      </c>
      <c r="C24" s="10">
        <f t="shared" si="1"/>
        <v>0</v>
      </c>
      <c r="D24" s="10">
        <f t="shared" si="2"/>
        <v>8</v>
      </c>
      <c r="E24" s="18">
        <f t="shared" si="3"/>
        <v>0.3333333333333333</v>
      </c>
      <c r="F24" s="13">
        <f t="shared" si="4"/>
        <v>230.14883355555554</v>
      </c>
      <c r="G24" s="10">
        <f t="shared" si="5"/>
        <v>1.923607111111111</v>
      </c>
      <c r="H24" s="9">
        <f t="shared" si="6"/>
        <v>1.135987262</v>
      </c>
      <c r="I24" s="14">
        <f t="shared" si="7"/>
        <v>-0.6</v>
      </c>
      <c r="K24" s="37">
        <f t="shared" si="12"/>
        <v>230.1525898611111</v>
      </c>
      <c r="L24" s="26">
        <f t="shared" si="13"/>
        <v>1.9230023055555554</v>
      </c>
      <c r="M24" s="26">
        <f t="shared" si="14"/>
        <v>-13.522699999998622</v>
      </c>
      <c r="N24" s="52">
        <f t="shared" si="14"/>
        <v>2.177300000000315</v>
      </c>
      <c r="O24" s="63">
        <f t="shared" si="8"/>
        <v>-0.6666666666666667</v>
      </c>
      <c r="P24" s="26">
        <f>$P$8*O24^2+$P$9*O24+$P$10</f>
        <v>230.1491452685185</v>
      </c>
      <c r="Q24" s="26">
        <f>$Q$8*O24^2+$Q$9*O24+$Q$10</f>
        <v>1.9235512561728394</v>
      </c>
      <c r="R24" s="26">
        <f t="shared" si="9"/>
        <v>1.1221666666870078</v>
      </c>
      <c r="S24" s="64">
        <f t="shared" si="15"/>
        <v>-0.201077777777936</v>
      </c>
      <c r="U24" s="75">
        <f t="shared" si="10"/>
        <v>12.400533333311614</v>
      </c>
      <c r="V24" s="76">
        <f t="shared" si="11"/>
        <v>1.976222222222379</v>
      </c>
    </row>
    <row r="25" spans="1:22" ht="13.5">
      <c r="A25" s="1" t="s">
        <v>141</v>
      </c>
      <c r="B25" s="3">
        <f t="shared" si="0"/>
        <v>39052</v>
      </c>
      <c r="C25" s="10">
        <f t="shared" si="1"/>
        <v>0</v>
      </c>
      <c r="D25" s="10">
        <f t="shared" si="2"/>
        <v>9</v>
      </c>
      <c r="E25" s="18">
        <f t="shared" si="3"/>
        <v>0.375</v>
      </c>
      <c r="F25" s="13">
        <f t="shared" si="4"/>
        <v>230.20416402777778</v>
      </c>
      <c r="G25" s="10">
        <f t="shared" si="5"/>
        <v>1.9193808055555555</v>
      </c>
      <c r="H25" s="9">
        <f t="shared" si="6"/>
        <v>1.136850486</v>
      </c>
      <c r="I25" s="14">
        <f t="shared" si="7"/>
        <v>-0.6</v>
      </c>
      <c r="K25" s="37">
        <f t="shared" si="12"/>
        <v>230.2081170034722</v>
      </c>
      <c r="L25" s="26">
        <f t="shared" si="13"/>
        <v>1.9187444861111111</v>
      </c>
      <c r="M25" s="26">
        <f t="shared" si="14"/>
        <v>-14.230712499954734</v>
      </c>
      <c r="N25" s="52">
        <f t="shared" si="14"/>
        <v>2.2907499999995196</v>
      </c>
      <c r="O25" s="63">
        <f t="shared" si="8"/>
        <v>-0.625</v>
      </c>
      <c r="P25" s="26">
        <f>$P$8*O25^2+$P$9*O25+$P$10</f>
        <v>230.2044840347222</v>
      </c>
      <c r="Q25" s="26">
        <f>$Q$8*O25^2+$Q$9*O25+$Q$10</f>
        <v>1.9193234574652778</v>
      </c>
      <c r="R25" s="26">
        <f t="shared" si="9"/>
        <v>1.1520249999648513</v>
      </c>
      <c r="S25" s="64">
        <f t="shared" si="15"/>
        <v>-0.2064531249996726</v>
      </c>
      <c r="U25" s="75">
        <f t="shared" si="10"/>
        <v>13.078687499989883</v>
      </c>
      <c r="V25" s="76">
        <f t="shared" si="11"/>
        <v>2.084296874999847</v>
      </c>
    </row>
    <row r="26" spans="1:22" ht="13.5">
      <c r="A26" s="1" t="s">
        <v>142</v>
      </c>
      <c r="B26" s="3">
        <f t="shared" si="0"/>
        <v>39052</v>
      </c>
      <c r="C26" s="10">
        <f t="shared" si="1"/>
        <v>0</v>
      </c>
      <c r="D26" s="10">
        <f t="shared" si="2"/>
        <v>10</v>
      </c>
      <c r="E26" s="18">
        <f t="shared" si="3"/>
        <v>0.4166666666666667</v>
      </c>
      <c r="F26" s="13">
        <f t="shared" si="4"/>
        <v>230.25955377777777</v>
      </c>
      <c r="G26" s="10">
        <f t="shared" si="5"/>
        <v>1.9151449444444444</v>
      </c>
      <c r="H26" s="9">
        <f t="shared" si="6"/>
        <v>1.13771234</v>
      </c>
      <c r="I26" s="14">
        <f t="shared" si="7"/>
        <v>-0.6</v>
      </c>
      <c r="K26" s="37">
        <f t="shared" si="12"/>
        <v>230.26364414583333</v>
      </c>
      <c r="L26" s="26">
        <f t="shared" si="13"/>
        <v>1.9144866666666667</v>
      </c>
      <c r="M26" s="26">
        <f t="shared" si="14"/>
        <v>-14.72532500000625</v>
      </c>
      <c r="N26" s="52">
        <f t="shared" si="14"/>
        <v>2.3697999999997776</v>
      </c>
      <c r="O26" s="63">
        <f t="shared" si="8"/>
        <v>-0.5833333333333333</v>
      </c>
      <c r="P26" s="26">
        <f>$P$8*O26^2+$P$9*O26+$P$10</f>
        <v>230.2598766226852</v>
      </c>
      <c r="Q26" s="26">
        <f>$Q$8*O26^2+$Q$9*O26+$Q$10</f>
        <v>1.915087081404321</v>
      </c>
      <c r="R26" s="26">
        <f t="shared" si="9"/>
        <v>1.162241666747832</v>
      </c>
      <c r="S26" s="64">
        <f t="shared" si="15"/>
        <v>-0.20830694444402553</v>
      </c>
      <c r="U26" s="75">
        <f t="shared" si="10"/>
        <v>13.563083333258419</v>
      </c>
      <c r="V26" s="76">
        <f t="shared" si="11"/>
        <v>2.161493055555752</v>
      </c>
    </row>
    <row r="27" spans="1:22" ht="13.5">
      <c r="A27" s="1" t="s">
        <v>143</v>
      </c>
      <c r="B27" s="3">
        <f t="shared" si="0"/>
        <v>39052</v>
      </c>
      <c r="C27" s="10">
        <f t="shared" si="1"/>
        <v>0</v>
      </c>
      <c r="D27" s="10">
        <f t="shared" si="2"/>
        <v>11</v>
      </c>
      <c r="E27" s="18">
        <f t="shared" si="3"/>
        <v>0.4583333333333333</v>
      </c>
      <c r="F27" s="13">
        <f t="shared" si="4"/>
        <v>230.31500244444445</v>
      </c>
      <c r="G27" s="10">
        <f t="shared" si="5"/>
        <v>1.910899611111111</v>
      </c>
      <c r="H27" s="9">
        <f t="shared" si="6"/>
        <v>1.138572821</v>
      </c>
      <c r="I27" s="14">
        <f t="shared" si="7"/>
        <v>-0.6</v>
      </c>
      <c r="K27" s="37">
        <f t="shared" si="12"/>
        <v>230.31917128819444</v>
      </c>
      <c r="L27" s="26">
        <f t="shared" si="13"/>
        <v>1.9102288472222222</v>
      </c>
      <c r="M27" s="26">
        <f t="shared" si="14"/>
        <v>-15.00783749997936</v>
      </c>
      <c r="N27" s="52">
        <f t="shared" si="14"/>
        <v>2.4147499999995325</v>
      </c>
      <c r="O27" s="63">
        <f t="shared" si="8"/>
        <v>-0.5416666666666667</v>
      </c>
      <c r="P27" s="26">
        <f>$P$8*O27^2+$P$9*O27+$P$10</f>
        <v>230.3153230324074</v>
      </c>
      <c r="Q27" s="26">
        <f>$Q$8*O27^2+$Q$9*O27+$Q$10</f>
        <v>1.910842127989969</v>
      </c>
      <c r="R27" s="26">
        <f t="shared" si="9"/>
        <v>1.154116666657501</v>
      </c>
      <c r="S27" s="64">
        <f t="shared" si="15"/>
        <v>-0.2069392361110367</v>
      </c>
      <c r="U27" s="75">
        <f t="shared" si="10"/>
        <v>13.853720833321859</v>
      </c>
      <c r="V27" s="76">
        <f t="shared" si="11"/>
        <v>2.207810763888496</v>
      </c>
    </row>
    <row r="28" spans="1:22" ht="13.5">
      <c r="A28" s="1" t="s">
        <v>144</v>
      </c>
      <c r="B28" s="3">
        <f t="shared" si="0"/>
        <v>39052</v>
      </c>
      <c r="C28" s="10">
        <f t="shared" si="1"/>
        <v>0</v>
      </c>
      <c r="D28" s="10">
        <f t="shared" si="2"/>
        <v>12</v>
      </c>
      <c r="E28" s="18">
        <f t="shared" si="3"/>
        <v>0.5</v>
      </c>
      <c r="F28" s="13">
        <f t="shared" si="4"/>
        <v>230.37050966666666</v>
      </c>
      <c r="G28" s="10">
        <f t="shared" si="5"/>
        <v>1.9066448333333332</v>
      </c>
      <c r="H28" s="9">
        <f t="shared" si="6"/>
        <v>1.139431929</v>
      </c>
      <c r="I28" s="14">
        <f t="shared" si="7"/>
        <v>-0.6</v>
      </c>
      <c r="K28" s="37">
        <f t="shared" si="12"/>
        <v>230.37469843055555</v>
      </c>
      <c r="L28" s="26">
        <f t="shared" si="13"/>
        <v>1.9059710277777777</v>
      </c>
      <c r="M28" s="26">
        <f t="shared" si="14"/>
        <v>-15.079550000007202</v>
      </c>
      <c r="N28" s="52">
        <f t="shared" si="14"/>
        <v>2.425699999999864</v>
      </c>
      <c r="O28" s="63">
        <f t="shared" si="8"/>
        <v>-0.5</v>
      </c>
      <c r="P28" s="26">
        <f>$P$8*O28^2+$P$9*O28+$P$10</f>
        <v>230.3708232638889</v>
      </c>
      <c r="Q28" s="26">
        <f>$Q$8*O28^2+$Q$9*O28+$Q$10</f>
        <v>1.906588597222222</v>
      </c>
      <c r="R28" s="26">
        <f t="shared" si="9"/>
        <v>1.1289500000316366</v>
      </c>
      <c r="S28" s="64">
        <f t="shared" si="15"/>
        <v>-0.2024500000001872</v>
      </c>
      <c r="U28" s="75">
        <f t="shared" si="10"/>
        <v>13.950599999975566</v>
      </c>
      <c r="V28" s="76">
        <f t="shared" si="11"/>
        <v>2.223249999999677</v>
      </c>
    </row>
    <row r="29" spans="1:22" ht="13.5">
      <c r="A29" s="1" t="s">
        <v>145</v>
      </c>
      <c r="B29" s="3">
        <f t="shared" si="0"/>
        <v>39052</v>
      </c>
      <c r="C29" s="10">
        <f t="shared" si="1"/>
        <v>0</v>
      </c>
      <c r="D29" s="10">
        <f t="shared" si="2"/>
        <v>13</v>
      </c>
      <c r="E29" s="18">
        <f t="shared" si="3"/>
        <v>0.5416666666666666</v>
      </c>
      <c r="F29" s="13">
        <f t="shared" si="4"/>
        <v>230.42607502777776</v>
      </c>
      <c r="G29" s="10">
        <f t="shared" si="5"/>
        <v>1.9023807222222222</v>
      </c>
      <c r="H29" s="9">
        <f t="shared" si="6"/>
        <v>1.140289663</v>
      </c>
      <c r="I29" s="14">
        <f t="shared" si="7"/>
        <v>-0.6</v>
      </c>
      <c r="K29" s="37">
        <f t="shared" si="12"/>
        <v>230.43022557291667</v>
      </c>
      <c r="L29" s="26">
        <f t="shared" si="13"/>
        <v>1.9017132083333332</v>
      </c>
      <c r="M29" s="26">
        <f t="shared" si="14"/>
        <v>-14.941962500085992</v>
      </c>
      <c r="N29" s="52">
        <f t="shared" si="14"/>
        <v>2.4030500000002952</v>
      </c>
      <c r="O29" s="63">
        <f t="shared" si="8"/>
        <v>-0.45833333333333337</v>
      </c>
      <c r="P29" s="26">
        <f>$P$8*O29^2+$P$9*O29+$P$10</f>
        <v>230.42637731712964</v>
      </c>
      <c r="Q29" s="26">
        <f>$Q$8*O29^2+$Q$9*O29+$Q$10</f>
        <v>1.9023264891010803</v>
      </c>
      <c r="R29" s="26">
        <f t="shared" si="9"/>
        <v>1.0882416667641337</v>
      </c>
      <c r="S29" s="64">
        <f t="shared" si="15"/>
        <v>-0.19523923611100003</v>
      </c>
      <c r="U29" s="75">
        <f t="shared" si="10"/>
        <v>13.853720833321859</v>
      </c>
      <c r="V29" s="76">
        <f t="shared" si="11"/>
        <v>2.207810763889295</v>
      </c>
    </row>
    <row r="30" spans="1:22" ht="13.5">
      <c r="A30" s="1" t="s">
        <v>146</v>
      </c>
      <c r="B30" s="3">
        <f t="shared" si="0"/>
        <v>39052</v>
      </c>
      <c r="C30" s="10">
        <f t="shared" si="1"/>
        <v>0</v>
      </c>
      <c r="D30" s="10">
        <f t="shared" si="2"/>
        <v>14</v>
      </c>
      <c r="E30" s="18">
        <f t="shared" si="3"/>
        <v>0.5833333333333334</v>
      </c>
      <c r="F30" s="13">
        <f t="shared" si="4"/>
        <v>230.48169816666666</v>
      </c>
      <c r="G30" s="10">
        <f t="shared" si="5"/>
        <v>1.8981073055555555</v>
      </c>
      <c r="H30" s="9">
        <f t="shared" si="6"/>
        <v>1.141146023</v>
      </c>
      <c r="I30" s="14">
        <f t="shared" si="7"/>
        <v>-0.6</v>
      </c>
      <c r="K30" s="37">
        <f t="shared" si="12"/>
        <v>230.48575271527778</v>
      </c>
      <c r="L30" s="26">
        <f t="shared" si="13"/>
        <v>1.8974553888888888</v>
      </c>
      <c r="M30" s="26">
        <f t="shared" si="14"/>
        <v>-14.596375000041917</v>
      </c>
      <c r="N30" s="52">
        <f t="shared" si="14"/>
        <v>2.346900000000307</v>
      </c>
      <c r="O30" s="63">
        <f t="shared" si="8"/>
        <v>-0.41666666666666663</v>
      </c>
      <c r="P30" s="26">
        <f>$P$8*O30^2+$P$9*O30+$P$10</f>
        <v>230.48198519212963</v>
      </c>
      <c r="Q30" s="26">
        <f>$Q$8*O30^2+$Q$9*O30+$Q$10</f>
        <v>1.8980558036265431</v>
      </c>
      <c r="R30" s="26">
        <f t="shared" si="9"/>
        <v>1.0332916666811798</v>
      </c>
      <c r="S30" s="64">
        <f t="shared" si="15"/>
        <v>-0.18540694444455497</v>
      </c>
      <c r="U30" s="75">
        <f t="shared" si="10"/>
        <v>13.563083333360737</v>
      </c>
      <c r="V30" s="76">
        <f t="shared" si="11"/>
        <v>2.161493055555752</v>
      </c>
    </row>
    <row r="31" spans="1:22" ht="13.5">
      <c r="A31" s="1" t="s">
        <v>147</v>
      </c>
      <c r="B31" s="3">
        <f t="shared" si="0"/>
        <v>39052</v>
      </c>
      <c r="C31" s="10">
        <f t="shared" si="1"/>
        <v>0</v>
      </c>
      <c r="D31" s="10">
        <f t="shared" si="2"/>
        <v>15</v>
      </c>
      <c r="E31" s="18">
        <f t="shared" si="3"/>
        <v>0.625</v>
      </c>
      <c r="F31" s="13">
        <f t="shared" si="4"/>
        <v>230.53737866666665</v>
      </c>
      <c r="G31" s="10">
        <f t="shared" si="5"/>
        <v>1.8938246944444443</v>
      </c>
      <c r="H31" s="9">
        <f t="shared" si="6"/>
        <v>1.142001008</v>
      </c>
      <c r="I31" s="14">
        <f t="shared" si="7"/>
        <v>-0.6</v>
      </c>
      <c r="K31" s="37">
        <f t="shared" si="12"/>
        <v>230.5412798576389</v>
      </c>
      <c r="L31" s="26">
        <f t="shared" si="13"/>
        <v>1.8931975694444443</v>
      </c>
      <c r="M31" s="26">
        <f t="shared" si="14"/>
        <v>-14.044287500075825</v>
      </c>
      <c r="N31" s="52">
        <f t="shared" si="14"/>
        <v>2.257650000000222</v>
      </c>
      <c r="O31" s="63">
        <f t="shared" si="8"/>
        <v>-0.375</v>
      </c>
      <c r="P31" s="26">
        <f>$P$8*O31^2+$P$9*O31+$P$10</f>
        <v>230.5376468888889</v>
      </c>
      <c r="Q31" s="26">
        <f>$Q$8*O31^2+$Q$9*O31+$Q$10</f>
        <v>1.8937765407986111</v>
      </c>
      <c r="R31" s="26">
        <f t="shared" si="9"/>
        <v>0.9656000000859422</v>
      </c>
      <c r="S31" s="64">
        <f t="shared" si="15"/>
        <v>-0.17335312499957567</v>
      </c>
      <c r="U31" s="75">
        <f t="shared" si="10"/>
        <v>13.078687499989883</v>
      </c>
      <c r="V31" s="76">
        <f t="shared" si="11"/>
        <v>2.0842968750006463</v>
      </c>
    </row>
    <row r="32" spans="1:22" ht="13.5">
      <c r="A32" s="1" t="s">
        <v>148</v>
      </c>
      <c r="B32" s="3">
        <f t="shared" si="0"/>
        <v>39052</v>
      </c>
      <c r="C32" s="10">
        <f t="shared" si="1"/>
        <v>0</v>
      </c>
      <c r="D32" s="10">
        <f t="shared" si="2"/>
        <v>16</v>
      </c>
      <c r="E32" s="18">
        <f t="shared" si="3"/>
        <v>0.6666666666666666</v>
      </c>
      <c r="F32" s="13">
        <f t="shared" si="4"/>
        <v>230.59311619444446</v>
      </c>
      <c r="G32" s="10">
        <f t="shared" si="5"/>
        <v>1.8895329166666666</v>
      </c>
      <c r="H32" s="9">
        <f t="shared" si="6"/>
        <v>1.142854618</v>
      </c>
      <c r="I32" s="14">
        <f t="shared" si="7"/>
        <v>-0.6</v>
      </c>
      <c r="K32" s="37">
        <f t="shared" si="12"/>
        <v>230.596807</v>
      </c>
      <c r="L32" s="26">
        <f t="shared" si="13"/>
        <v>1.88893975</v>
      </c>
      <c r="M32" s="26">
        <f t="shared" si="14"/>
        <v>-13.28689999998005</v>
      </c>
      <c r="N32" s="52">
        <f t="shared" si="14"/>
        <v>2.135399999999521</v>
      </c>
      <c r="O32" s="63">
        <f t="shared" si="8"/>
        <v>-0.33333333333333337</v>
      </c>
      <c r="P32" s="26">
        <f>$P$8*O32^2+$P$9*O32+$P$10</f>
        <v>230.59336240740743</v>
      </c>
      <c r="Q32" s="26">
        <f>$Q$8*O32^2+$Q$9*O32+$Q$10</f>
        <v>1.8894887006172838</v>
      </c>
      <c r="R32" s="26">
        <f t="shared" si="9"/>
        <v>0.8863666666684367</v>
      </c>
      <c r="S32" s="64">
        <f t="shared" si="15"/>
        <v>-0.1591777777779413</v>
      </c>
      <c r="U32" s="75">
        <f t="shared" si="10"/>
        <v>12.400533333311614</v>
      </c>
      <c r="V32" s="76">
        <f t="shared" si="11"/>
        <v>1.9762222222215797</v>
      </c>
    </row>
    <row r="33" spans="1:22" ht="13.5">
      <c r="A33" s="1" t="s">
        <v>149</v>
      </c>
      <c r="B33" s="3">
        <f t="shared" si="0"/>
        <v>39052</v>
      </c>
      <c r="C33" s="10">
        <f t="shared" si="1"/>
        <v>0</v>
      </c>
      <c r="D33" s="10">
        <f t="shared" si="2"/>
        <v>17</v>
      </c>
      <c r="E33" s="18">
        <f t="shared" si="3"/>
        <v>0.7083333333333334</v>
      </c>
      <c r="F33" s="13">
        <f t="shared" si="4"/>
        <v>230.6489103611111</v>
      </c>
      <c r="G33" s="10">
        <f t="shared" si="5"/>
        <v>1.8852320555555555</v>
      </c>
      <c r="H33" s="9">
        <f t="shared" si="6"/>
        <v>1.14370685</v>
      </c>
      <c r="I33" s="14">
        <f t="shared" si="7"/>
        <v>-0.6</v>
      </c>
      <c r="K33" s="37">
        <f t="shared" si="12"/>
        <v>230.65233414236113</v>
      </c>
      <c r="L33" s="26">
        <f t="shared" si="13"/>
        <v>1.8846819305555556</v>
      </c>
      <c r="M33" s="26">
        <f t="shared" si="14"/>
        <v>-12.325612500126226</v>
      </c>
      <c r="N33" s="52">
        <f t="shared" si="14"/>
        <v>1.9804499999998448</v>
      </c>
      <c r="O33" s="63">
        <f t="shared" si="8"/>
        <v>-0.29166666666666663</v>
      </c>
      <c r="P33" s="26">
        <f>$P$8*O33^2+$P$9*O33+$P$10</f>
        <v>230.6491317476852</v>
      </c>
      <c r="Q33" s="26">
        <f>$Q$8*O33^2+$Q$9*O33+$Q$10</f>
        <v>1.8851922830825616</v>
      </c>
      <c r="R33" s="26">
        <f t="shared" si="9"/>
        <v>0.7969916668002952</v>
      </c>
      <c r="S33" s="64">
        <f t="shared" si="15"/>
        <v>-0.14318090277809503</v>
      </c>
      <c r="U33" s="75">
        <f t="shared" si="10"/>
        <v>11.528620833325931</v>
      </c>
      <c r="V33" s="76">
        <f t="shared" si="11"/>
        <v>1.8372690972217498</v>
      </c>
    </row>
    <row r="34" spans="1:22" ht="13.5">
      <c r="A34" s="1" t="s">
        <v>150</v>
      </c>
      <c r="B34" s="3">
        <f t="shared" si="0"/>
        <v>39052</v>
      </c>
      <c r="C34" s="10">
        <f t="shared" si="1"/>
        <v>0</v>
      </c>
      <c r="D34" s="10">
        <f t="shared" si="2"/>
        <v>18</v>
      </c>
      <c r="E34" s="18">
        <f t="shared" si="3"/>
        <v>0.75</v>
      </c>
      <c r="F34" s="13">
        <f t="shared" si="4"/>
        <v>230.70476077777778</v>
      </c>
      <c r="G34" s="10">
        <f t="shared" si="5"/>
        <v>1.8809221666666667</v>
      </c>
      <c r="H34" s="9">
        <f t="shared" si="6"/>
        <v>1.144557706</v>
      </c>
      <c r="I34" s="14">
        <f t="shared" si="7"/>
        <v>-0.6</v>
      </c>
      <c r="K34" s="37">
        <f t="shared" si="12"/>
        <v>230.70786128472224</v>
      </c>
      <c r="L34" s="26">
        <f t="shared" si="13"/>
        <v>1.880424111111111</v>
      </c>
      <c r="M34" s="26">
        <f t="shared" si="14"/>
        <v>-11.161825000067438</v>
      </c>
      <c r="N34" s="52">
        <f t="shared" si="14"/>
        <v>1.7930000000001556</v>
      </c>
      <c r="O34" s="63">
        <f t="shared" si="8"/>
        <v>-0.25</v>
      </c>
      <c r="P34" s="26">
        <f>$P$8*O34^2+$P$9*O34+$P$10</f>
        <v>230.70495490972223</v>
      </c>
      <c r="Q34" s="26">
        <f>$Q$8*O34^2+$Q$9*O34+$Q$10</f>
        <v>1.8808872881944445</v>
      </c>
      <c r="R34" s="26">
        <f t="shared" si="9"/>
        <v>0.6988750000346045</v>
      </c>
      <c r="S34" s="64">
        <f t="shared" si="15"/>
        <v>-0.1255624999997984</v>
      </c>
      <c r="U34" s="75">
        <f t="shared" si="10"/>
        <v>10.462950000032833</v>
      </c>
      <c r="V34" s="76">
        <f t="shared" si="11"/>
        <v>1.6674375000003572</v>
      </c>
    </row>
    <row r="35" spans="1:22" ht="13.5">
      <c r="A35" s="1" t="s">
        <v>151</v>
      </c>
      <c r="B35" s="3">
        <f t="shared" si="0"/>
        <v>39052</v>
      </c>
      <c r="C35" s="10">
        <f t="shared" si="1"/>
        <v>0</v>
      </c>
      <c r="D35" s="10">
        <f t="shared" si="2"/>
        <v>19</v>
      </c>
      <c r="E35" s="18">
        <f t="shared" si="3"/>
        <v>0.7916666666666666</v>
      </c>
      <c r="F35" s="13">
        <f t="shared" si="4"/>
        <v>230.76066708333335</v>
      </c>
      <c r="G35" s="10">
        <f t="shared" si="5"/>
        <v>1.8766033333333334</v>
      </c>
      <c r="H35" s="9">
        <f t="shared" si="6"/>
        <v>1.145407185</v>
      </c>
      <c r="I35" s="14">
        <f t="shared" si="7"/>
        <v>-0.6</v>
      </c>
      <c r="K35" s="37">
        <f t="shared" si="12"/>
        <v>230.76338842708333</v>
      </c>
      <c r="L35" s="26">
        <f t="shared" si="13"/>
        <v>1.8761662916666666</v>
      </c>
      <c r="M35" s="26">
        <f t="shared" si="14"/>
        <v>-9.796837499936828</v>
      </c>
      <c r="N35" s="52">
        <f t="shared" si="14"/>
        <v>1.5733500000004952</v>
      </c>
      <c r="O35" s="63">
        <f t="shared" si="8"/>
        <v>-0.20833333333333337</v>
      </c>
      <c r="P35" s="26">
        <f>$P$8*O35^2+$P$9*O35+$P$10</f>
        <v>230.7608318935185</v>
      </c>
      <c r="Q35" s="26">
        <f>$Q$8*O35^2+$Q$9*O35+$Q$10</f>
        <v>1.876573715952932</v>
      </c>
      <c r="R35" s="26">
        <f t="shared" si="9"/>
        <v>0.5933166666068246</v>
      </c>
      <c r="S35" s="64">
        <f t="shared" si="15"/>
        <v>-0.10662256944469206</v>
      </c>
      <c r="U35" s="75">
        <f t="shared" si="10"/>
        <v>9.203520833330003</v>
      </c>
      <c r="V35" s="76">
        <f t="shared" si="11"/>
        <v>1.4667274305558031</v>
      </c>
    </row>
    <row r="36" spans="1:22" ht="13.5">
      <c r="A36" s="1" t="s">
        <v>152</v>
      </c>
      <c r="B36" s="3">
        <f t="shared" si="0"/>
        <v>39052</v>
      </c>
      <c r="C36" s="10">
        <f t="shared" si="1"/>
        <v>0</v>
      </c>
      <c r="D36" s="10">
        <f t="shared" si="2"/>
        <v>20</v>
      </c>
      <c r="E36" s="18">
        <f t="shared" si="3"/>
        <v>0.8333333333333334</v>
      </c>
      <c r="F36" s="13">
        <f t="shared" si="4"/>
        <v>230.81662891666667</v>
      </c>
      <c r="G36" s="10">
        <f t="shared" si="5"/>
        <v>1.8722756111111112</v>
      </c>
      <c r="H36" s="9">
        <f t="shared" si="6"/>
        <v>1.146255285</v>
      </c>
      <c r="I36" s="14">
        <f t="shared" si="7"/>
        <v>-0.6</v>
      </c>
      <c r="K36" s="37">
        <f t="shared" si="12"/>
        <v>230.81891556944444</v>
      </c>
      <c r="L36" s="26">
        <f t="shared" si="13"/>
        <v>1.8719084722222221</v>
      </c>
      <c r="M36" s="26">
        <f t="shared" si="14"/>
        <v>-8.231949999969856</v>
      </c>
      <c r="N36" s="52">
        <f t="shared" si="14"/>
        <v>1.3217000000006252</v>
      </c>
      <c r="O36" s="63">
        <f t="shared" si="8"/>
        <v>-0.16666666666666663</v>
      </c>
      <c r="P36" s="26">
        <f>$P$8*O36^2+$P$9*O36+$P$10</f>
        <v>230.81676269907408</v>
      </c>
      <c r="Q36" s="26">
        <f>$Q$8*O36^2+$Q$9*O36+$Q$10</f>
        <v>1.8722515663580246</v>
      </c>
      <c r="R36" s="26">
        <f t="shared" si="9"/>
        <v>0.4816166666500976</v>
      </c>
      <c r="S36" s="64">
        <f t="shared" si="15"/>
        <v>-0.08656111111173814</v>
      </c>
      <c r="U36" s="75">
        <f t="shared" si="10"/>
        <v>7.750333333319759</v>
      </c>
      <c r="V36" s="76">
        <f t="shared" si="11"/>
        <v>1.235138888888887</v>
      </c>
    </row>
    <row r="37" spans="1:22" ht="13.5">
      <c r="A37" s="1" t="s">
        <v>153</v>
      </c>
      <c r="B37" s="3">
        <f t="shared" si="0"/>
        <v>39052</v>
      </c>
      <c r="C37" s="10">
        <f t="shared" si="1"/>
        <v>0</v>
      </c>
      <c r="D37" s="10">
        <f t="shared" si="2"/>
        <v>21</v>
      </c>
      <c r="E37" s="18">
        <f t="shared" si="3"/>
        <v>0.875</v>
      </c>
      <c r="F37" s="13">
        <f t="shared" si="4"/>
        <v>230.87264588888888</v>
      </c>
      <c r="G37" s="10">
        <f t="shared" si="5"/>
        <v>1.8679390833333334</v>
      </c>
      <c r="H37" s="9">
        <f t="shared" si="6"/>
        <v>1.147102007</v>
      </c>
      <c r="I37" s="14">
        <f t="shared" si="7"/>
        <v>-0.6</v>
      </c>
      <c r="K37" s="37">
        <f t="shared" si="12"/>
        <v>230.87444271180556</v>
      </c>
      <c r="L37" s="26">
        <f t="shared" si="13"/>
        <v>1.8676506527777779</v>
      </c>
      <c r="M37" s="26">
        <f>(F37-K37)*3600</f>
        <v>-6.4685625000265645</v>
      </c>
      <c r="N37" s="52">
        <f t="shared" si="14"/>
        <v>1.038349999999788</v>
      </c>
      <c r="O37" s="63">
        <f t="shared" si="8"/>
        <v>-0.125</v>
      </c>
      <c r="P37" s="26">
        <f>$P$8*O37^2+$P$9*O37+$P$10</f>
        <v>230.8727473263889</v>
      </c>
      <c r="Q37" s="26">
        <f>$Q$8*O37^2+$Q$9*O37+$Q$10</f>
        <v>1.8679208394097222</v>
      </c>
      <c r="R37" s="26">
        <f t="shared" si="9"/>
        <v>0.3651750000244647</v>
      </c>
      <c r="S37" s="64">
        <f t="shared" si="15"/>
        <v>-0.06567812500017922</v>
      </c>
      <c r="U37" s="75">
        <f t="shared" si="10"/>
        <v>6.1033875000021</v>
      </c>
      <c r="V37" s="76">
        <f t="shared" si="11"/>
        <v>0.9726718749996088</v>
      </c>
    </row>
    <row r="38" spans="1:22" ht="13.5">
      <c r="A38" s="1" t="s">
        <v>154</v>
      </c>
      <c r="B38" s="3">
        <f t="shared" si="0"/>
        <v>39052</v>
      </c>
      <c r="C38" s="10">
        <f t="shared" si="1"/>
        <v>0</v>
      </c>
      <c r="D38" s="10">
        <f t="shared" si="2"/>
        <v>22</v>
      </c>
      <c r="E38" s="18">
        <f t="shared" si="3"/>
        <v>0.9166666666666666</v>
      </c>
      <c r="F38" s="13">
        <f t="shared" si="4"/>
        <v>230.92871766666667</v>
      </c>
      <c r="G38" s="10">
        <f t="shared" si="5"/>
        <v>1.8635937777777778</v>
      </c>
      <c r="H38" s="9">
        <f t="shared" si="6"/>
        <v>1.14794735</v>
      </c>
      <c r="I38" s="14">
        <f t="shared" si="7"/>
        <v>-0.6</v>
      </c>
      <c r="K38" s="37">
        <f t="shared" si="12"/>
        <v>230.92996985416667</v>
      </c>
      <c r="L38" s="26">
        <f t="shared" si="13"/>
        <v>1.8633928333333334</v>
      </c>
      <c r="M38" s="26">
        <f t="shared" si="14"/>
        <v>-4.507875000001604</v>
      </c>
      <c r="N38" s="52">
        <f t="shared" si="14"/>
        <v>0.723399999999863</v>
      </c>
      <c r="O38" s="63">
        <f t="shared" si="8"/>
        <v>-0.08333333333333337</v>
      </c>
      <c r="P38" s="26">
        <f>$P$8*O38^2+$P$9*O38+$P$10</f>
        <v>230.92878577546298</v>
      </c>
      <c r="Q38" s="26">
        <f>$Q$8*O38^2+$Q$9*O38+$Q$10</f>
        <v>1.8635815351080247</v>
      </c>
      <c r="R38" s="26">
        <f t="shared" si="9"/>
        <v>0.24519166672689607</v>
      </c>
      <c r="S38" s="64">
        <f t="shared" si="15"/>
        <v>-0.04407361111109509</v>
      </c>
      <c r="U38" s="75">
        <f t="shared" si="10"/>
        <v>4.262683333274708</v>
      </c>
      <c r="V38" s="76">
        <f t="shared" si="11"/>
        <v>0.679326388888768</v>
      </c>
    </row>
    <row r="39" spans="1:22" ht="14.25" thickBot="1">
      <c r="A39" s="1" t="s">
        <v>155</v>
      </c>
      <c r="B39" s="3">
        <f t="shared" si="0"/>
        <v>39052</v>
      </c>
      <c r="C39" s="10">
        <f t="shared" si="1"/>
        <v>0</v>
      </c>
      <c r="D39" s="10">
        <f t="shared" si="2"/>
        <v>23</v>
      </c>
      <c r="E39" s="18">
        <f t="shared" si="3"/>
        <v>0.9583333333333334</v>
      </c>
      <c r="F39" s="13">
        <f t="shared" si="4"/>
        <v>230.9848438611111</v>
      </c>
      <c r="G39" s="10">
        <f t="shared" si="5"/>
        <v>1.8592398055555557</v>
      </c>
      <c r="H39" s="9">
        <f t="shared" si="6"/>
        <v>1.148791312</v>
      </c>
      <c r="I39" s="14">
        <f t="shared" si="7"/>
        <v>-0.6</v>
      </c>
      <c r="K39" s="37">
        <f t="shared" si="12"/>
        <v>230.9854969965278</v>
      </c>
      <c r="L39" s="26">
        <f t="shared" si="13"/>
        <v>1.859135013888889</v>
      </c>
      <c r="M39" s="26">
        <f>(F39-K39)*3600</f>
        <v>-2.3512875000619715</v>
      </c>
      <c r="N39" s="52">
        <f t="shared" si="14"/>
        <v>0.3772500000003731</v>
      </c>
      <c r="O39" s="63">
        <f t="shared" si="8"/>
        <v>-0.04166666666666663</v>
      </c>
      <c r="P39" s="26">
        <f>$P$8*O39^2+$P$9*O39+$P$10</f>
        <v>230.9848780462963</v>
      </c>
      <c r="Q39" s="26">
        <f>$Q$8*O39^2+$Q$9*O39+$Q$10</f>
        <v>1.8592336534529321</v>
      </c>
      <c r="R39" s="26">
        <f t="shared" si="9"/>
        <v>0.12306666671975108</v>
      </c>
      <c r="S39" s="64">
        <f t="shared" si="15"/>
        <v>-0.022147569444808113</v>
      </c>
      <c r="U39" s="75">
        <f t="shared" si="10"/>
        <v>2.2282208333422204</v>
      </c>
      <c r="V39" s="76">
        <f t="shared" si="11"/>
        <v>0.355102430555565</v>
      </c>
    </row>
    <row r="40" spans="1:22" ht="14.25" thickBot="1">
      <c r="A40" s="1" t="s">
        <v>156</v>
      </c>
      <c r="B40" s="3">
        <f t="shared" si="0"/>
        <v>39053</v>
      </c>
      <c r="C40" s="10">
        <f t="shared" si="1"/>
        <v>1</v>
      </c>
      <c r="D40" s="10">
        <f t="shared" si="2"/>
        <v>0</v>
      </c>
      <c r="E40" s="18">
        <f t="shared" si="3"/>
        <v>1</v>
      </c>
      <c r="F40" s="13">
        <f t="shared" si="4"/>
        <v>231.0410241388889</v>
      </c>
      <c r="G40" s="10">
        <f t="shared" si="5"/>
        <v>1.8548771944444444</v>
      </c>
      <c r="H40" s="9">
        <f t="shared" si="6"/>
        <v>1.149633895</v>
      </c>
      <c r="I40" s="14">
        <f t="shared" si="7"/>
        <v>-0.6</v>
      </c>
      <c r="K40" s="27">
        <f>F40</f>
        <v>231.0410241388889</v>
      </c>
      <c r="L40" s="27">
        <f>G40</f>
        <v>1.8548771944444444</v>
      </c>
      <c r="M40" s="27">
        <f>F40-K40</f>
        <v>0</v>
      </c>
      <c r="N40" s="27">
        <f>G40-L40</f>
        <v>0</v>
      </c>
      <c r="O40" s="28">
        <f t="shared" si="8"/>
        <v>0</v>
      </c>
      <c r="P40" s="27">
        <f>F40</f>
        <v>231.0410241388889</v>
      </c>
      <c r="Q40" s="27">
        <f>G40</f>
        <v>1.8548771944444444</v>
      </c>
      <c r="R40" s="27">
        <f t="shared" si="9"/>
        <v>0</v>
      </c>
      <c r="S40" s="27">
        <f t="shared" si="15"/>
        <v>0</v>
      </c>
      <c r="U40" s="75">
        <f t="shared" si="10"/>
        <v>0</v>
      </c>
      <c r="V40" s="76">
        <f t="shared" si="11"/>
        <v>0</v>
      </c>
    </row>
    <row r="41" spans="1:22" ht="13.5">
      <c r="A41" s="1" t="s">
        <v>157</v>
      </c>
      <c r="B41" s="3">
        <f t="shared" si="0"/>
        <v>39053</v>
      </c>
      <c r="C41" s="10">
        <f t="shared" si="1"/>
        <v>1</v>
      </c>
      <c r="D41" s="10">
        <f t="shared" si="2"/>
        <v>1</v>
      </c>
      <c r="E41" s="18">
        <f t="shared" si="3"/>
        <v>1.0416666666666667</v>
      </c>
      <c r="F41" s="13">
        <f t="shared" si="4"/>
        <v>231.0972581388889</v>
      </c>
      <c r="G41" s="10">
        <f t="shared" si="5"/>
        <v>1.850506</v>
      </c>
      <c r="H41" s="9">
        <f t="shared" si="6"/>
        <v>1.150475098</v>
      </c>
      <c r="I41" s="14">
        <f t="shared" si="7"/>
        <v>-0.6</v>
      </c>
      <c r="K41" s="37">
        <f>(($K$64-$K$40)/($E$64-$E$40))*(E41-$E$40)+$K$40</f>
        <v>231.09784300347224</v>
      </c>
      <c r="L41" s="26">
        <f>(($L$64-$L$40)/($E$64-$E$40))*(E41-$E$40)+$L$40</f>
        <v>1.8504135185185184</v>
      </c>
      <c r="M41" s="26">
        <f aca="true" t="shared" si="16" ref="M41:N43">(F41-K41)*3600</f>
        <v>-2.1055125000430053</v>
      </c>
      <c r="N41" s="52">
        <f t="shared" si="16"/>
        <v>0.332933333333596</v>
      </c>
      <c r="O41" s="63">
        <f t="shared" si="8"/>
        <v>0.04166666666666674</v>
      </c>
      <c r="P41" s="29">
        <f>$P$8*O41^2+$P$9*O41+$P$10</f>
        <v>231.09722405324075</v>
      </c>
      <c r="Q41" s="26">
        <f>$Q$8*O41^2+$Q$9*O41+$Q$10</f>
        <v>1.8505121580825616</v>
      </c>
      <c r="R41" s="26">
        <f t="shared" si="9"/>
        <v>-0.12270833329921516</v>
      </c>
      <c r="S41" s="64">
        <f t="shared" si="15"/>
        <v>0.022169097221969025</v>
      </c>
      <c r="U41" s="75">
        <f t="shared" si="10"/>
        <v>1.9828041667437901</v>
      </c>
      <c r="V41" s="76">
        <f t="shared" si="11"/>
        <v>0.31076423611162696</v>
      </c>
    </row>
    <row r="42" spans="1:22" ht="13.5">
      <c r="A42" s="1" t="s">
        <v>158</v>
      </c>
      <c r="B42" s="3">
        <f t="shared" si="0"/>
        <v>39053</v>
      </c>
      <c r="C42" s="10">
        <f t="shared" si="1"/>
        <v>1</v>
      </c>
      <c r="D42" s="10">
        <f t="shared" si="2"/>
        <v>2</v>
      </c>
      <c r="E42" s="18">
        <f t="shared" si="3"/>
        <v>1.0833333333333333</v>
      </c>
      <c r="F42" s="13">
        <f t="shared" si="4"/>
        <v>231.1535455</v>
      </c>
      <c r="G42" s="10">
        <f t="shared" si="5"/>
        <v>1.8461263333333335</v>
      </c>
      <c r="H42" s="9">
        <f t="shared" si="6"/>
        <v>1.151314919</v>
      </c>
      <c r="I42" s="14">
        <f t="shared" si="7"/>
        <v>-0.6</v>
      </c>
      <c r="K42" s="37">
        <f aca="true" t="shared" si="17" ref="K42:K63">(($K$64-$K$40)/($E$64-$E$40))*(E42-$E$40)+$K$40</f>
        <v>231.15466186805557</v>
      </c>
      <c r="L42" s="26">
        <f>(($L$64-$L$40)/($E$64-$E$40))*(E42-$E$40)+$L$40</f>
        <v>1.8459498425925926</v>
      </c>
      <c r="M42" s="26">
        <f t="shared" si="16"/>
        <v>-4.01892500002532</v>
      </c>
      <c r="N42" s="52">
        <f t="shared" si="16"/>
        <v>0.635366666667192</v>
      </c>
      <c r="O42" s="63">
        <f t="shared" si="8"/>
        <v>0.08333333333333326</v>
      </c>
      <c r="P42" s="26">
        <f>$P$8*O42^2+$P$9*O42+$P$10</f>
        <v>231.15347778935185</v>
      </c>
      <c r="Q42" s="26">
        <f>$Q$8*O42^2+$Q$9*O42+$Q$10</f>
        <v>1.846138544367284</v>
      </c>
      <c r="R42" s="26">
        <f t="shared" si="9"/>
        <v>-0.24375833335170682</v>
      </c>
      <c r="S42" s="64">
        <f t="shared" si="15"/>
        <v>0.04395972222157596</v>
      </c>
      <c r="U42" s="75">
        <f t="shared" si="10"/>
        <v>3.775166666673613</v>
      </c>
      <c r="V42" s="76">
        <f t="shared" si="11"/>
        <v>0.591406944445616</v>
      </c>
    </row>
    <row r="43" spans="1:22" ht="13.5">
      <c r="A43" s="1" t="s">
        <v>159</v>
      </c>
      <c r="B43" s="3">
        <f t="shared" si="0"/>
        <v>39053</v>
      </c>
      <c r="C43" s="10">
        <f t="shared" si="1"/>
        <v>1</v>
      </c>
      <c r="D43" s="10">
        <f t="shared" si="2"/>
        <v>3</v>
      </c>
      <c r="E43" s="18">
        <f t="shared" si="3"/>
        <v>1.125</v>
      </c>
      <c r="F43" s="13">
        <f t="shared" si="4"/>
        <v>231.2098858611111</v>
      </c>
      <c r="G43" s="10">
        <f t="shared" si="5"/>
        <v>1.8417382500000001</v>
      </c>
      <c r="H43" s="9">
        <f t="shared" si="6"/>
        <v>1.152153359</v>
      </c>
      <c r="I43" s="14">
        <f t="shared" si="7"/>
        <v>-0.6</v>
      </c>
      <c r="K43" s="37">
        <f t="shared" si="17"/>
        <v>231.2114807326389</v>
      </c>
      <c r="L43" s="26">
        <f>(($L$64-$L$40)/($E$64-$E$40))*(E43-$E$40)+$L$40</f>
        <v>1.8414861666666666</v>
      </c>
      <c r="M43" s="26">
        <f t="shared" si="16"/>
        <v>-5.741537500080085</v>
      </c>
      <c r="N43" s="52">
        <f t="shared" si="16"/>
        <v>0.9075000000005495</v>
      </c>
      <c r="O43" s="63">
        <f t="shared" si="8"/>
        <v>0.125</v>
      </c>
      <c r="P43" s="26">
        <f>$P$8*O43^2+$P$9*O43+$P$10</f>
        <v>231.20978534722224</v>
      </c>
      <c r="Q43" s="26">
        <f>$Q$8*O43^2+$Q$9*O43+$Q$10</f>
        <v>1.8417563532986112</v>
      </c>
      <c r="R43" s="26">
        <f t="shared" si="9"/>
        <v>-0.36184999992201483</v>
      </c>
      <c r="S43" s="64">
        <f t="shared" si="15"/>
        <v>0.06517187499985866</v>
      </c>
      <c r="U43" s="75">
        <f t="shared" si="10"/>
        <v>5.37968750015807</v>
      </c>
      <c r="V43" s="76">
        <f t="shared" si="11"/>
        <v>0.8423281250006909</v>
      </c>
    </row>
    <row r="44" spans="1:22" ht="13.5">
      <c r="A44" s="1" t="s">
        <v>160</v>
      </c>
      <c r="B44" s="3">
        <f t="shared" si="0"/>
        <v>39053</v>
      </c>
      <c r="C44" s="10">
        <f t="shared" si="1"/>
        <v>1</v>
      </c>
      <c r="D44" s="10">
        <f t="shared" si="2"/>
        <v>4</v>
      </c>
      <c r="E44" s="18">
        <f t="shared" si="3"/>
        <v>1.1666666666666667</v>
      </c>
      <c r="F44" s="13">
        <f t="shared" si="4"/>
        <v>231.26627886111112</v>
      </c>
      <c r="G44" s="10">
        <f t="shared" si="5"/>
        <v>1.8373417777777779</v>
      </c>
      <c r="H44" s="9">
        <f t="shared" si="6"/>
        <v>1.152990416</v>
      </c>
      <c r="I44" s="14">
        <f t="shared" si="7"/>
        <v>-0.6</v>
      </c>
      <c r="K44" s="37">
        <f t="shared" si="17"/>
        <v>231.26829959722224</v>
      </c>
      <c r="L44" s="26">
        <f aca="true" t="shared" si="18" ref="L44:L63">(($L$64-$L$40)/($E$64-$E$40))*(E44-$E$40)+$L$40</f>
        <v>1.8370224907407406</v>
      </c>
      <c r="M44" s="26">
        <f aca="true" t="shared" si="19" ref="M44:M63">(F44-K44)*3600</f>
        <v>-7.274650000033489</v>
      </c>
      <c r="N44" s="52">
        <f aca="true" t="shared" si="20" ref="N44:N64">(G44-L44)*3600</f>
        <v>1.149433333333949</v>
      </c>
      <c r="O44" s="63">
        <f t="shared" si="8"/>
        <v>0.16666666666666674</v>
      </c>
      <c r="P44" s="26">
        <f>$P$8*O44^2+$P$9*O44+$P$10</f>
        <v>231.26614672685187</v>
      </c>
      <c r="Q44" s="26">
        <f>$Q$8*O44^2+$Q$9*O44+$Q$10</f>
        <v>1.8373655848765431</v>
      </c>
      <c r="R44" s="26">
        <f t="shared" si="9"/>
        <v>-0.47568333328626977</v>
      </c>
      <c r="S44" s="64">
        <f t="shared" si="15"/>
        <v>0.08570555555493797</v>
      </c>
      <c r="U44" s="75">
        <f t="shared" si="10"/>
        <v>6.798966666747219</v>
      </c>
      <c r="V44" s="76">
        <f t="shared" si="11"/>
        <v>1.063727777779011</v>
      </c>
    </row>
    <row r="45" spans="1:22" ht="13.5">
      <c r="A45" s="1" t="s">
        <v>161</v>
      </c>
      <c r="B45" s="3">
        <f t="shared" si="0"/>
        <v>39053</v>
      </c>
      <c r="C45" s="10">
        <f t="shared" si="1"/>
        <v>1</v>
      </c>
      <c r="D45" s="10">
        <f t="shared" si="2"/>
        <v>5</v>
      </c>
      <c r="E45" s="18">
        <f t="shared" si="3"/>
        <v>1.2083333333333333</v>
      </c>
      <c r="F45" s="13">
        <f t="shared" si="4"/>
        <v>231.32272419444445</v>
      </c>
      <c r="G45" s="10">
        <f t="shared" si="5"/>
        <v>1.8329369722222222</v>
      </c>
      <c r="H45" s="9">
        <f t="shared" si="6"/>
        <v>1.153826092</v>
      </c>
      <c r="I45" s="14">
        <f t="shared" si="7"/>
        <v>-0.6</v>
      </c>
      <c r="K45" s="37">
        <f t="shared" si="17"/>
        <v>231.32511846180557</v>
      </c>
      <c r="L45" s="26">
        <f t="shared" si="18"/>
        <v>1.8325588148148149</v>
      </c>
      <c r="M45" s="26">
        <f t="shared" si="19"/>
        <v>-8.619362500053285</v>
      </c>
      <c r="N45" s="52">
        <f t="shared" si="20"/>
        <v>1.3613666666663526</v>
      </c>
      <c r="O45" s="63">
        <f t="shared" si="8"/>
        <v>0.20833333333333326</v>
      </c>
      <c r="P45" s="26">
        <f>$P$8*O45^2+$P$9*O45+$P$10</f>
        <v>231.32256192824076</v>
      </c>
      <c r="Q45" s="26">
        <f>$Q$8*O45^2+$Q$9*O45+$Q$10</f>
        <v>1.8329662391010804</v>
      </c>
      <c r="R45" s="26">
        <f t="shared" si="9"/>
        <v>-0.5841583332767186</v>
      </c>
      <c r="S45" s="64">
        <f t="shared" si="15"/>
        <v>0.10536076388945048</v>
      </c>
      <c r="U45" s="75">
        <f t="shared" si="10"/>
        <v>8.035204166776566</v>
      </c>
      <c r="V45" s="76">
        <f t="shared" si="11"/>
        <v>1.2560059027769022</v>
      </c>
    </row>
    <row r="46" spans="1:22" ht="13.5">
      <c r="A46" s="1" t="s">
        <v>162</v>
      </c>
      <c r="B46" s="3">
        <f t="shared" si="0"/>
        <v>39053</v>
      </c>
      <c r="C46" s="10">
        <f t="shared" si="1"/>
        <v>1</v>
      </c>
      <c r="D46" s="10">
        <f t="shared" si="2"/>
        <v>6</v>
      </c>
      <c r="E46" s="18">
        <f t="shared" si="3"/>
        <v>1.25</v>
      </c>
      <c r="F46" s="13">
        <f t="shared" si="4"/>
        <v>231.37922147222224</v>
      </c>
      <c r="G46" s="10">
        <f t="shared" si="5"/>
        <v>1.8285239444444443</v>
      </c>
      <c r="H46" s="9">
        <f t="shared" si="6"/>
        <v>1.154660385</v>
      </c>
      <c r="I46" s="14">
        <f t="shared" si="7"/>
        <v>-0.6</v>
      </c>
      <c r="K46" s="37">
        <f t="shared" si="17"/>
        <v>231.3819373263889</v>
      </c>
      <c r="L46" s="26">
        <f t="shared" si="18"/>
        <v>1.8280951388888889</v>
      </c>
      <c r="M46" s="26">
        <f t="shared" si="19"/>
        <v>-9.777074999999513</v>
      </c>
      <c r="N46" s="52">
        <f t="shared" si="20"/>
        <v>1.5436999999996814</v>
      </c>
      <c r="O46" s="63">
        <f t="shared" si="8"/>
        <v>0.25</v>
      </c>
      <c r="P46" s="26">
        <f>$P$8*O46^2+$P$9*O46+$P$10</f>
        <v>231.3790309513889</v>
      </c>
      <c r="Q46" s="26">
        <f>$Q$8*O46^2+$Q$9*O46+$Q$10</f>
        <v>1.8285583159722223</v>
      </c>
      <c r="R46" s="26">
        <f t="shared" si="9"/>
        <v>-0.6858750000333202</v>
      </c>
      <c r="S46" s="64">
        <f t="shared" si="15"/>
        <v>0.12373750000067574</v>
      </c>
      <c r="U46" s="75">
        <f t="shared" si="10"/>
        <v>9.091199999966193</v>
      </c>
      <c r="V46" s="76">
        <f t="shared" si="11"/>
        <v>1.4199624999990057</v>
      </c>
    </row>
    <row r="47" spans="1:22" ht="13.5">
      <c r="A47" s="1" t="s">
        <v>163</v>
      </c>
      <c r="B47" s="3">
        <f t="shared" si="0"/>
        <v>39053</v>
      </c>
      <c r="C47" s="10">
        <f t="shared" si="1"/>
        <v>1</v>
      </c>
      <c r="D47" s="10">
        <f t="shared" si="2"/>
        <v>7</v>
      </c>
      <c r="E47" s="18">
        <f t="shared" si="3"/>
        <v>1.2916666666666667</v>
      </c>
      <c r="F47" s="13">
        <f t="shared" si="4"/>
        <v>231.4357703888889</v>
      </c>
      <c r="G47" s="10">
        <f t="shared" si="5"/>
        <v>1.82410275</v>
      </c>
      <c r="H47" s="9">
        <f t="shared" si="6"/>
        <v>1.155493296</v>
      </c>
      <c r="I47" s="14">
        <f t="shared" si="7"/>
        <v>-0.6</v>
      </c>
      <c r="K47" s="37">
        <f t="shared" si="17"/>
        <v>231.43875619097224</v>
      </c>
      <c r="L47" s="26">
        <f t="shared" si="18"/>
        <v>1.823631462962963</v>
      </c>
      <c r="M47" s="26">
        <f t="shared" si="19"/>
        <v>-10.748887500039928</v>
      </c>
      <c r="N47" s="52">
        <f t="shared" si="20"/>
        <v>1.6966333333328976</v>
      </c>
      <c r="O47" s="63">
        <f t="shared" si="8"/>
        <v>0.29166666666666674</v>
      </c>
      <c r="P47" s="26">
        <f>$P$8*O47^2+$P$9*O47+$P$10</f>
        <v>231.43555379629632</v>
      </c>
      <c r="Q47" s="26">
        <f>$Q$8*O47^2+$Q$9*O47+$Q$10</f>
        <v>1.8241418154899691</v>
      </c>
      <c r="R47" s="26">
        <f t="shared" si="9"/>
        <v>-0.7797333332860035</v>
      </c>
      <c r="S47" s="64">
        <f t="shared" si="15"/>
        <v>0.14063576388885224</v>
      </c>
      <c r="U47" s="75">
        <f t="shared" si="10"/>
        <v>9.969154166753924</v>
      </c>
      <c r="V47" s="76">
        <f t="shared" si="11"/>
        <v>1.5559975694440453</v>
      </c>
    </row>
    <row r="48" spans="1:22" ht="13.5">
      <c r="A48" s="1" t="s">
        <v>164</v>
      </c>
      <c r="B48" s="3">
        <f t="shared" si="0"/>
        <v>39053</v>
      </c>
      <c r="C48" s="10">
        <f t="shared" si="1"/>
        <v>1</v>
      </c>
      <c r="D48" s="10">
        <f t="shared" si="2"/>
        <v>8</v>
      </c>
      <c r="E48" s="18">
        <f t="shared" si="3"/>
        <v>1.3333333333333333</v>
      </c>
      <c r="F48" s="13">
        <f t="shared" si="4"/>
        <v>231.49237055555554</v>
      </c>
      <c r="G48" s="10">
        <f t="shared" si="5"/>
        <v>1.8196734166666666</v>
      </c>
      <c r="H48" s="9">
        <f t="shared" si="6"/>
        <v>1.156324823</v>
      </c>
      <c r="I48" s="14">
        <f t="shared" si="7"/>
        <v>-0.6</v>
      </c>
      <c r="K48" s="37">
        <f t="shared" si="17"/>
        <v>231.49557505555558</v>
      </c>
      <c r="L48" s="26">
        <f t="shared" si="18"/>
        <v>1.819167787037037</v>
      </c>
      <c r="M48" s="26">
        <f t="shared" si="19"/>
        <v>-11.536200000136887</v>
      </c>
      <c r="N48" s="52">
        <f t="shared" si="20"/>
        <v>1.8202666666662815</v>
      </c>
      <c r="O48" s="63">
        <f t="shared" si="8"/>
        <v>0.33333333333333326</v>
      </c>
      <c r="P48" s="26">
        <f>$P$8*O48^2+$P$9*O48+$P$10</f>
        <v>231.492130462963</v>
      </c>
      <c r="Q48" s="26">
        <f>$Q$8*O48^2+$Q$9*O48+$Q$10</f>
        <v>1.819716737654321</v>
      </c>
      <c r="R48" s="26">
        <f t="shared" si="9"/>
        <v>-0.8643333331747272</v>
      </c>
      <c r="S48" s="64">
        <f t="shared" si="15"/>
        <v>0.15595555555609764</v>
      </c>
      <c r="U48" s="75">
        <f t="shared" si="10"/>
        <v>10.67186666696216</v>
      </c>
      <c r="V48" s="76">
        <f t="shared" si="11"/>
        <v>1.6643111111101838</v>
      </c>
    </row>
    <row r="49" spans="1:22" ht="13.5">
      <c r="A49" s="1" t="s">
        <v>165</v>
      </c>
      <c r="B49" s="3">
        <f t="shared" si="0"/>
        <v>39053</v>
      </c>
      <c r="C49" s="10">
        <f t="shared" si="1"/>
        <v>1</v>
      </c>
      <c r="D49" s="10">
        <f t="shared" si="2"/>
        <v>9</v>
      </c>
      <c r="E49" s="18">
        <f t="shared" si="3"/>
        <v>1.375</v>
      </c>
      <c r="F49" s="13">
        <f t="shared" si="4"/>
        <v>231.54902169444443</v>
      </c>
      <c r="G49" s="10">
        <f t="shared" si="5"/>
        <v>1.815236027777778</v>
      </c>
      <c r="H49" s="9">
        <f t="shared" si="6"/>
        <v>1.157154966</v>
      </c>
      <c r="I49" s="14">
        <f t="shared" si="7"/>
        <v>-0.6</v>
      </c>
      <c r="K49" s="37">
        <f t="shared" si="17"/>
        <v>231.5523939201389</v>
      </c>
      <c r="L49" s="26">
        <f t="shared" si="18"/>
        <v>1.814704111111111</v>
      </c>
      <c r="M49" s="26">
        <f t="shared" si="19"/>
        <v>-12.140012500117336</v>
      </c>
      <c r="N49" s="52">
        <f t="shared" si="20"/>
        <v>1.9149000000006744</v>
      </c>
      <c r="O49" s="63">
        <f t="shared" si="8"/>
        <v>0.375</v>
      </c>
      <c r="P49" s="26">
        <f>$P$8*O49^2+$P$9*O49+$P$10</f>
        <v>231.5487609513889</v>
      </c>
      <c r="Q49" s="26">
        <f>$Q$8*O49^2+$Q$9*O49+$Q$10</f>
        <v>1.815283082465278</v>
      </c>
      <c r="R49" s="26">
        <f t="shared" si="9"/>
        <v>-0.9386749998725463</v>
      </c>
      <c r="S49" s="64">
        <f t="shared" si="15"/>
        <v>0.1693968749999719</v>
      </c>
      <c r="U49" s="75">
        <f t="shared" si="10"/>
        <v>11.20133750024479</v>
      </c>
      <c r="V49" s="76">
        <f t="shared" si="11"/>
        <v>1.7455031250007025</v>
      </c>
    </row>
    <row r="50" spans="1:22" ht="13.5">
      <c r="A50" s="1" t="s">
        <v>166</v>
      </c>
      <c r="B50" s="3">
        <f t="shared" si="0"/>
        <v>39053</v>
      </c>
      <c r="C50" s="10">
        <f t="shared" si="1"/>
        <v>1</v>
      </c>
      <c r="D50" s="10">
        <f t="shared" si="2"/>
        <v>10</v>
      </c>
      <c r="E50" s="18">
        <f t="shared" si="3"/>
        <v>1.4166666666666667</v>
      </c>
      <c r="F50" s="13">
        <f t="shared" si="4"/>
        <v>231.60572341666665</v>
      </c>
      <c r="G50" s="10">
        <f t="shared" si="5"/>
        <v>1.810790638888889</v>
      </c>
      <c r="H50" s="9">
        <f t="shared" si="6"/>
        <v>1.157983726</v>
      </c>
      <c r="I50" s="14">
        <f t="shared" si="7"/>
        <v>-0.6</v>
      </c>
      <c r="K50" s="37">
        <f t="shared" si="17"/>
        <v>231.60921278472225</v>
      </c>
      <c r="L50" s="26">
        <f t="shared" si="18"/>
        <v>1.8102404351851853</v>
      </c>
      <c r="M50" s="26">
        <f t="shared" si="19"/>
        <v>-12.561725000148272</v>
      </c>
      <c r="N50" s="52">
        <f t="shared" si="20"/>
        <v>1.9807333333334398</v>
      </c>
      <c r="O50" s="63">
        <f t="shared" si="8"/>
        <v>0.41666666666666674</v>
      </c>
      <c r="P50" s="26">
        <f>$P$8*O50^2+$P$9*O50+$P$10</f>
        <v>231.6054452615741</v>
      </c>
      <c r="Q50" s="26">
        <f>$Q$8*O50^2+$Q$9*O50+$Q$10</f>
        <v>1.8108408499228397</v>
      </c>
      <c r="R50" s="26">
        <f t="shared" si="9"/>
        <v>-1.0013583332124654</v>
      </c>
      <c r="S50" s="64">
        <f t="shared" si="15"/>
        <v>0.1807597222223123</v>
      </c>
      <c r="U50" s="75">
        <f t="shared" si="10"/>
        <v>11.560366666935806</v>
      </c>
      <c r="V50" s="76">
        <f t="shared" si="11"/>
        <v>1.7999736111111275</v>
      </c>
    </row>
    <row r="51" spans="1:22" ht="13.5">
      <c r="A51" s="1" t="s">
        <v>167</v>
      </c>
      <c r="B51" s="3">
        <f t="shared" si="0"/>
        <v>39053</v>
      </c>
      <c r="C51" s="10">
        <f t="shared" si="1"/>
        <v>1</v>
      </c>
      <c r="D51" s="10">
        <f t="shared" si="2"/>
        <v>11</v>
      </c>
      <c r="E51" s="18">
        <f t="shared" si="3"/>
        <v>1.4583333333333333</v>
      </c>
      <c r="F51" s="13">
        <f t="shared" si="4"/>
        <v>231.6624753888889</v>
      </c>
      <c r="G51" s="10">
        <f t="shared" si="5"/>
        <v>1.8063373055555556</v>
      </c>
      <c r="H51" s="9">
        <f t="shared" si="6"/>
        <v>1.158811101</v>
      </c>
      <c r="I51" s="14">
        <f t="shared" si="7"/>
        <v>-0.6</v>
      </c>
      <c r="K51" s="37">
        <f t="shared" si="17"/>
        <v>231.66603164930558</v>
      </c>
      <c r="L51" s="26">
        <f t="shared" si="18"/>
        <v>1.8057767592592593</v>
      </c>
      <c r="M51" s="26">
        <f t="shared" si="19"/>
        <v>-12.802537500022027</v>
      </c>
      <c r="N51" s="52">
        <f t="shared" si="20"/>
        <v>2.0179666666667373</v>
      </c>
      <c r="O51" s="63">
        <f t="shared" si="8"/>
        <v>0.45833333333333326</v>
      </c>
      <c r="P51" s="26">
        <f>$P$8*O51^2+$P$9*O51+$P$10</f>
        <v>231.66218339351855</v>
      </c>
      <c r="Q51" s="26">
        <f>$Q$8*O51^2+$Q$9*O51+$Q$10</f>
        <v>1.8063900400270063</v>
      </c>
      <c r="R51" s="26">
        <f t="shared" si="9"/>
        <v>-1.0511833332998322</v>
      </c>
      <c r="S51" s="64">
        <f t="shared" si="15"/>
        <v>0.1898440972225579</v>
      </c>
      <c r="U51" s="75">
        <f t="shared" si="10"/>
        <v>11.751354166722194</v>
      </c>
      <c r="V51" s="76">
        <f t="shared" si="11"/>
        <v>1.8281225694441794</v>
      </c>
    </row>
    <row r="52" spans="1:22" ht="13.5">
      <c r="A52" s="1" t="s">
        <v>168</v>
      </c>
      <c r="B52" s="3">
        <f t="shared" si="0"/>
        <v>39053</v>
      </c>
      <c r="C52" s="10">
        <f t="shared" si="1"/>
        <v>1</v>
      </c>
      <c r="D52" s="10">
        <f t="shared" si="2"/>
        <v>12</v>
      </c>
      <c r="E52" s="18">
        <f t="shared" si="3"/>
        <v>1.5</v>
      </c>
      <c r="F52" s="13">
        <f t="shared" si="4"/>
        <v>231.71927730555555</v>
      </c>
      <c r="G52" s="10">
        <f t="shared" si="5"/>
        <v>1.8018761111111112</v>
      </c>
      <c r="H52" s="9">
        <f t="shared" si="6"/>
        <v>1.159637092</v>
      </c>
      <c r="I52" s="14">
        <f t="shared" si="7"/>
        <v>-0.6</v>
      </c>
      <c r="K52" s="37">
        <f t="shared" si="17"/>
        <v>231.7228505138889</v>
      </c>
      <c r="L52" s="26">
        <f t="shared" si="18"/>
        <v>1.8013130833333335</v>
      </c>
      <c r="M52" s="26">
        <f t="shared" si="19"/>
        <v>-12.863550000008672</v>
      </c>
      <c r="N52" s="52">
        <f t="shared" si="20"/>
        <v>2.0268999999998094</v>
      </c>
      <c r="O52" s="63">
        <f t="shared" si="8"/>
        <v>0.5</v>
      </c>
      <c r="P52" s="26">
        <f>$P$8*O52^2+$P$9*O52+$P$10</f>
        <v>231.71897534722223</v>
      </c>
      <c r="Q52" s="26">
        <f>$Q$8*O52^2+$Q$9*O52+$Q$10</f>
        <v>1.8019306527777779</v>
      </c>
      <c r="R52" s="26">
        <f t="shared" si="9"/>
        <v>-1.0870499999668937</v>
      </c>
      <c r="S52" s="64">
        <f t="shared" si="15"/>
        <v>0.19634999999986746</v>
      </c>
      <c r="U52" s="75">
        <f t="shared" si="10"/>
        <v>11.776500000041779</v>
      </c>
      <c r="V52" s="76">
        <f t="shared" si="11"/>
        <v>1.830549999999942</v>
      </c>
    </row>
    <row r="53" spans="1:22" ht="13.5">
      <c r="A53" s="1" t="s">
        <v>169</v>
      </c>
      <c r="B53" s="3">
        <f t="shared" si="0"/>
        <v>39053</v>
      </c>
      <c r="C53" s="10">
        <f t="shared" si="1"/>
        <v>1</v>
      </c>
      <c r="D53" s="10">
        <f t="shared" si="2"/>
        <v>13</v>
      </c>
      <c r="E53" s="18">
        <f t="shared" si="3"/>
        <v>1.5416666666666665</v>
      </c>
      <c r="F53" s="13">
        <f t="shared" si="4"/>
        <v>231.77612883333336</v>
      </c>
      <c r="G53" s="10">
        <f t="shared" si="5"/>
        <v>1.7974070833333333</v>
      </c>
      <c r="H53" s="9">
        <f t="shared" si="6"/>
        <v>1.160461699</v>
      </c>
      <c r="I53" s="14">
        <f t="shared" si="7"/>
        <v>-0.6</v>
      </c>
      <c r="K53" s="37">
        <f t="shared" si="17"/>
        <v>231.77966937847222</v>
      </c>
      <c r="L53" s="26">
        <f t="shared" si="18"/>
        <v>1.7968494074074075</v>
      </c>
      <c r="M53" s="26">
        <f t="shared" si="19"/>
        <v>-12.745962499900543</v>
      </c>
      <c r="N53" s="52">
        <f t="shared" si="20"/>
        <v>2.0076333333329366</v>
      </c>
      <c r="O53" s="63">
        <f t="shared" si="8"/>
        <v>0.5416666666666665</v>
      </c>
      <c r="P53" s="26">
        <f>$P$8*O53^2+$P$9*O53+$P$10</f>
        <v>231.77582112268522</v>
      </c>
      <c r="Q53" s="26">
        <f>$Q$8*O53^2+$Q$9*O53+$Q$10</f>
        <v>1.7974626881751545</v>
      </c>
      <c r="R53" s="26">
        <f t="shared" si="9"/>
        <v>-1.1077583333189978</v>
      </c>
      <c r="S53" s="64">
        <f t="shared" si="15"/>
        <v>0.20017743055635862</v>
      </c>
      <c r="U53" s="75">
        <f t="shared" si="10"/>
        <v>11.638204166581545</v>
      </c>
      <c r="V53" s="76">
        <f t="shared" si="11"/>
        <v>1.807455902776578</v>
      </c>
    </row>
    <row r="54" spans="1:22" ht="13.5">
      <c r="A54" s="1" t="s">
        <v>170</v>
      </c>
      <c r="B54" s="3">
        <f t="shared" si="0"/>
        <v>39053</v>
      </c>
      <c r="C54" s="10">
        <f t="shared" si="1"/>
        <v>1</v>
      </c>
      <c r="D54" s="10">
        <f t="shared" si="2"/>
        <v>14</v>
      </c>
      <c r="E54" s="18">
        <f t="shared" si="3"/>
        <v>1.5833333333333335</v>
      </c>
      <c r="F54" s="13">
        <f t="shared" si="4"/>
        <v>231.8330296388889</v>
      </c>
      <c r="G54" s="10">
        <f t="shared" si="5"/>
        <v>1.7929303055555554</v>
      </c>
      <c r="H54" s="9">
        <f t="shared" si="6"/>
        <v>1.161284921</v>
      </c>
      <c r="I54" s="14">
        <f t="shared" si="7"/>
        <v>-0.6</v>
      </c>
      <c r="K54" s="37">
        <f t="shared" si="17"/>
        <v>231.83648824305556</v>
      </c>
      <c r="L54" s="26">
        <f t="shared" si="18"/>
        <v>1.7923857314814815</v>
      </c>
      <c r="M54" s="26">
        <f t="shared" si="19"/>
        <v>-12.450975000001563</v>
      </c>
      <c r="N54" s="52">
        <f t="shared" si="20"/>
        <v>1.9604666666661608</v>
      </c>
      <c r="O54" s="63">
        <f t="shared" si="8"/>
        <v>0.5833333333333335</v>
      </c>
      <c r="P54" s="26">
        <f>$P$8*O54^2+$P$9*O54+$P$10</f>
        <v>231.83272071990743</v>
      </c>
      <c r="Q54" s="26">
        <f>$Q$8*O54^2+$Q$9*O54+$Q$10</f>
        <v>1.7929861462191359</v>
      </c>
      <c r="R54" s="26">
        <f t="shared" si="9"/>
        <v>-1.112108333256856</v>
      </c>
      <c r="S54" s="64">
        <f t="shared" si="15"/>
        <v>0.20102638888959135</v>
      </c>
      <c r="U54" s="75">
        <f t="shared" si="10"/>
        <v>11.338866666744707</v>
      </c>
      <c r="V54" s="76">
        <f t="shared" si="11"/>
        <v>1.7594402777765694</v>
      </c>
    </row>
    <row r="55" spans="1:22" ht="13.5">
      <c r="A55" s="1" t="s">
        <v>171</v>
      </c>
      <c r="B55" s="3">
        <f t="shared" si="0"/>
        <v>39053</v>
      </c>
      <c r="C55" s="10">
        <f t="shared" si="1"/>
        <v>1</v>
      </c>
      <c r="D55" s="10">
        <f t="shared" si="2"/>
        <v>15</v>
      </c>
      <c r="E55" s="18">
        <f t="shared" si="3"/>
        <v>1.625</v>
      </c>
      <c r="F55" s="13">
        <f t="shared" si="4"/>
        <v>231.8899793888889</v>
      </c>
      <c r="G55" s="10">
        <f t="shared" si="5"/>
        <v>1.7884458333333333</v>
      </c>
      <c r="H55" s="9">
        <f t="shared" si="6"/>
        <v>1.162106758</v>
      </c>
      <c r="I55" s="14">
        <f t="shared" si="7"/>
        <v>-0.6</v>
      </c>
      <c r="K55" s="37">
        <f t="shared" si="17"/>
        <v>231.8933071076389</v>
      </c>
      <c r="L55" s="26">
        <f t="shared" si="18"/>
        <v>1.7879220555555557</v>
      </c>
      <c r="M55" s="26">
        <f t="shared" si="19"/>
        <v>-11.979787500001748</v>
      </c>
      <c r="N55" s="52">
        <f t="shared" si="20"/>
        <v>1.8855999999992434</v>
      </c>
      <c r="O55" s="63">
        <f t="shared" si="8"/>
        <v>0.625</v>
      </c>
      <c r="P55" s="26">
        <f>$P$8*O55^2+$P$9*O55+$P$10</f>
        <v>231.88967413888892</v>
      </c>
      <c r="Q55" s="26">
        <f>$Q$8*O55^2+$Q$9*O55+$Q$10</f>
        <v>1.7885010269097223</v>
      </c>
      <c r="R55" s="26">
        <f t="shared" si="9"/>
        <v>-1.0988999998858162</v>
      </c>
      <c r="S55" s="64">
        <f t="shared" si="15"/>
        <v>0.1986968750006035</v>
      </c>
      <c r="U55" s="75">
        <f t="shared" si="10"/>
        <v>10.880887500115932</v>
      </c>
      <c r="V55" s="76">
        <f t="shared" si="11"/>
        <v>1.68690312499864</v>
      </c>
    </row>
    <row r="56" spans="1:22" ht="13.5">
      <c r="A56" s="1" t="s">
        <v>172</v>
      </c>
      <c r="B56" s="3">
        <f t="shared" si="0"/>
        <v>39053</v>
      </c>
      <c r="C56" s="10">
        <f t="shared" si="1"/>
        <v>1</v>
      </c>
      <c r="D56" s="10">
        <f t="shared" si="2"/>
        <v>16</v>
      </c>
      <c r="E56" s="18">
        <f t="shared" si="3"/>
        <v>1.6666666666666665</v>
      </c>
      <c r="F56" s="13">
        <f t="shared" si="4"/>
        <v>231.94697775</v>
      </c>
      <c r="G56" s="10">
        <f t="shared" si="5"/>
        <v>1.7839537222222221</v>
      </c>
      <c r="H56" s="9">
        <f t="shared" si="6"/>
        <v>1.16292721</v>
      </c>
      <c r="I56" s="14">
        <f t="shared" si="7"/>
        <v>-0.6</v>
      </c>
      <c r="K56" s="37">
        <f t="shared" si="17"/>
        <v>231.95012597222222</v>
      </c>
      <c r="L56" s="26">
        <f t="shared" si="18"/>
        <v>1.7834583796296297</v>
      </c>
      <c r="M56" s="26">
        <f t="shared" si="19"/>
        <v>-11.333600000000388</v>
      </c>
      <c r="N56" s="52">
        <f t="shared" si="20"/>
        <v>1.7832333333327455</v>
      </c>
      <c r="O56" s="63">
        <f t="shared" si="8"/>
        <v>0.6666666666666665</v>
      </c>
      <c r="P56" s="26">
        <f>$P$8*O56^2+$P$9*O56+$P$10</f>
        <v>231.94668137962964</v>
      </c>
      <c r="Q56" s="26">
        <f>$Q$8*O56^2+$Q$9*O56+$Q$10</f>
        <v>1.7840073302469137</v>
      </c>
      <c r="R56" s="26">
        <f t="shared" si="9"/>
        <v>-1.0669333333112263</v>
      </c>
      <c r="S56" s="64">
        <f t="shared" si="15"/>
        <v>0.19298888888963361</v>
      </c>
      <c r="U56" s="75">
        <f t="shared" si="10"/>
        <v>10.266666666689162</v>
      </c>
      <c r="V56" s="76">
        <f t="shared" si="11"/>
        <v>1.5902444444431119</v>
      </c>
    </row>
    <row r="57" spans="1:22" ht="13.5">
      <c r="A57" s="1" t="s">
        <v>173</v>
      </c>
      <c r="B57" s="3">
        <f t="shared" si="0"/>
        <v>39053</v>
      </c>
      <c r="C57" s="10">
        <f t="shared" si="1"/>
        <v>1</v>
      </c>
      <c r="D57" s="10">
        <f t="shared" si="2"/>
        <v>17</v>
      </c>
      <c r="E57" s="18">
        <f t="shared" si="3"/>
        <v>1.7083333333333335</v>
      </c>
      <c r="F57" s="13">
        <f t="shared" si="4"/>
        <v>232.00402441666665</v>
      </c>
      <c r="G57" s="10">
        <f t="shared" si="5"/>
        <v>1.7794540277777777</v>
      </c>
      <c r="H57" s="9">
        <f t="shared" si="6"/>
        <v>1.163746276</v>
      </c>
      <c r="I57" s="14">
        <f t="shared" si="7"/>
        <v>-0.6</v>
      </c>
      <c r="K57" s="37">
        <f t="shared" si="17"/>
        <v>232.00694483680556</v>
      </c>
      <c r="L57" s="26">
        <f t="shared" si="18"/>
        <v>1.7789947037037037</v>
      </c>
      <c r="M57" s="26">
        <f t="shared" si="19"/>
        <v>-10.513512500062916</v>
      </c>
      <c r="N57" s="52">
        <f t="shared" si="20"/>
        <v>1.6535666666664284</v>
      </c>
      <c r="O57" s="63">
        <f t="shared" si="8"/>
        <v>0.7083333333333335</v>
      </c>
      <c r="P57" s="26">
        <f>$P$8*O57^2+$P$9*O57+$P$10</f>
        <v>232.00374244212966</v>
      </c>
      <c r="Q57" s="26">
        <f>$Q$8*O57^2+$Q$9*O57+$Q$10</f>
        <v>1.77950505623071</v>
      </c>
      <c r="R57" s="26">
        <f t="shared" si="9"/>
        <v>-1.015108333160697</v>
      </c>
      <c r="S57" s="64">
        <f t="shared" si="15"/>
        <v>0.1837024305561208</v>
      </c>
      <c r="U57" s="75">
        <f t="shared" si="10"/>
        <v>9.498404166902219</v>
      </c>
      <c r="V57" s="76">
        <f t="shared" si="11"/>
        <v>1.4698642361103076</v>
      </c>
    </row>
    <row r="58" spans="1:22" ht="13.5">
      <c r="A58" s="1" t="s">
        <v>174</v>
      </c>
      <c r="B58" s="3">
        <f t="shared" si="0"/>
        <v>39053</v>
      </c>
      <c r="C58" s="10">
        <f t="shared" si="1"/>
        <v>1</v>
      </c>
      <c r="D58" s="10">
        <f t="shared" si="2"/>
        <v>18</v>
      </c>
      <c r="E58" s="18">
        <f t="shared" si="3"/>
        <v>1.75</v>
      </c>
      <c r="F58" s="13">
        <f t="shared" si="4"/>
        <v>232.06111908333335</v>
      </c>
      <c r="G58" s="10">
        <f t="shared" si="5"/>
        <v>1.7749468333333334</v>
      </c>
      <c r="H58" s="9">
        <f t="shared" si="6"/>
        <v>1.164563957</v>
      </c>
      <c r="I58" s="14">
        <f t="shared" si="7"/>
        <v>-0.6</v>
      </c>
      <c r="K58" s="37">
        <f t="shared" si="17"/>
        <v>232.0637637013889</v>
      </c>
      <c r="L58" s="26">
        <f t="shared" si="18"/>
        <v>1.774531027777778</v>
      </c>
      <c r="M58" s="26">
        <f t="shared" si="19"/>
        <v>-9.520624999947813</v>
      </c>
      <c r="N58" s="52">
        <f t="shared" si="20"/>
        <v>1.4968999999995347</v>
      </c>
      <c r="O58" s="63">
        <f t="shared" si="8"/>
        <v>0.75</v>
      </c>
      <c r="P58" s="26">
        <f>$P$8*O58^2+$P$9*O58+$P$10</f>
        <v>232.0608573263889</v>
      </c>
      <c r="Q58" s="26">
        <f>$Q$8*O58^2+$Q$9*O58+$Q$10</f>
        <v>1.7749942048611114</v>
      </c>
      <c r="R58" s="26">
        <f t="shared" si="9"/>
        <v>-0.9423249999827021</v>
      </c>
      <c r="S58" s="64">
        <f t="shared" si="15"/>
        <v>0.17053750000082246</v>
      </c>
      <c r="U58" s="75">
        <f t="shared" si="10"/>
        <v>8.578299999965111</v>
      </c>
      <c r="V58" s="76">
        <f t="shared" si="11"/>
        <v>1.3263624999987123</v>
      </c>
    </row>
    <row r="59" spans="1:22" ht="13.5">
      <c r="A59" s="1" t="s">
        <v>175</v>
      </c>
      <c r="B59" s="3">
        <f t="shared" si="0"/>
        <v>39053</v>
      </c>
      <c r="C59" s="10">
        <f t="shared" si="1"/>
        <v>1</v>
      </c>
      <c r="D59" s="10">
        <f t="shared" si="2"/>
        <v>19</v>
      </c>
      <c r="E59" s="18">
        <f t="shared" si="3"/>
        <v>1.7916666666666665</v>
      </c>
      <c r="F59" s="13">
        <f t="shared" si="4"/>
        <v>232.1182613888889</v>
      </c>
      <c r="G59" s="10">
        <f t="shared" si="5"/>
        <v>1.7704321666666667</v>
      </c>
      <c r="H59" s="9">
        <f t="shared" si="6"/>
        <v>1.165380253</v>
      </c>
      <c r="I59" s="14">
        <f t="shared" si="7"/>
        <v>-0.6</v>
      </c>
      <c r="K59" s="37">
        <f t="shared" si="17"/>
        <v>232.12058256597223</v>
      </c>
      <c r="L59" s="26">
        <f t="shared" si="18"/>
        <v>1.770067351851852</v>
      </c>
      <c r="M59" s="26">
        <f t="shared" si="19"/>
        <v>-8.356237499992858</v>
      </c>
      <c r="N59" s="52">
        <f t="shared" si="20"/>
        <v>1.3133333333331443</v>
      </c>
      <c r="O59" s="63">
        <f t="shared" si="8"/>
        <v>0.7916666666666665</v>
      </c>
      <c r="P59" s="26">
        <f>$P$8*O59^2+$P$9*O59+$P$10</f>
        <v>232.11802603240744</v>
      </c>
      <c r="Q59" s="26">
        <f>$Q$8*O59^2+$Q$9*O59+$Q$10</f>
        <v>1.7704747761381174</v>
      </c>
      <c r="R59" s="26">
        <f t="shared" si="9"/>
        <v>-0.8472833332348273</v>
      </c>
      <c r="S59" s="64">
        <f t="shared" si="15"/>
        <v>0.15339409722265884</v>
      </c>
      <c r="U59" s="75">
        <f t="shared" si="10"/>
        <v>7.508954166758031</v>
      </c>
      <c r="V59" s="76">
        <f t="shared" si="11"/>
        <v>1.1599392361104854</v>
      </c>
    </row>
    <row r="60" spans="1:22" ht="13.5">
      <c r="A60" s="1" t="s">
        <v>176</v>
      </c>
      <c r="B60" s="3">
        <f t="shared" si="0"/>
        <v>39053</v>
      </c>
      <c r="C60" s="10">
        <f t="shared" si="1"/>
        <v>1</v>
      </c>
      <c r="D60" s="10">
        <f t="shared" si="2"/>
        <v>20</v>
      </c>
      <c r="E60" s="18">
        <f t="shared" si="3"/>
        <v>1.8333333333333335</v>
      </c>
      <c r="F60" s="13">
        <f t="shared" si="4"/>
        <v>232.17545105555556</v>
      </c>
      <c r="G60" s="10">
        <f t="shared" si="5"/>
        <v>1.765910111111111</v>
      </c>
      <c r="H60" s="9">
        <f t="shared" si="6"/>
        <v>1.166195163</v>
      </c>
      <c r="I60" s="14">
        <f t="shared" si="7"/>
        <v>-0.6</v>
      </c>
      <c r="K60" s="37">
        <f t="shared" si="17"/>
        <v>232.17740143055556</v>
      </c>
      <c r="L60" s="26">
        <f t="shared" si="18"/>
        <v>1.765603675925926</v>
      </c>
      <c r="M60" s="26">
        <f t="shared" si="19"/>
        <v>-7.021350000024995</v>
      </c>
      <c r="N60" s="52">
        <f t="shared" si="20"/>
        <v>1.1031666666664997</v>
      </c>
      <c r="O60" s="63">
        <f t="shared" si="8"/>
        <v>0.8333333333333335</v>
      </c>
      <c r="P60" s="26">
        <f>$P$8*O60^2+$P$9*O60+$P$10</f>
        <v>232.1752485601852</v>
      </c>
      <c r="Q60" s="26">
        <f>$Q$8*O60^2+$Q$9*O60+$Q$10</f>
        <v>1.7659467700617286</v>
      </c>
      <c r="R60" s="26">
        <f t="shared" si="9"/>
        <v>-0.7289833332947637</v>
      </c>
      <c r="S60" s="64">
        <f t="shared" si="15"/>
        <v>0.13197222222318672</v>
      </c>
      <c r="U60" s="75">
        <f t="shared" si="10"/>
        <v>6.292366666730231</v>
      </c>
      <c r="V60" s="76">
        <f t="shared" si="11"/>
        <v>0.9711944444433129</v>
      </c>
    </row>
    <row r="61" spans="1:22" ht="13.5">
      <c r="A61" s="1" t="s">
        <v>177</v>
      </c>
      <c r="B61" s="3">
        <f t="shared" si="0"/>
        <v>39053</v>
      </c>
      <c r="C61" s="10">
        <f t="shared" si="1"/>
        <v>1</v>
      </c>
      <c r="D61" s="10">
        <f t="shared" si="2"/>
        <v>21</v>
      </c>
      <c r="E61" s="18">
        <f t="shared" si="3"/>
        <v>1.875</v>
      </c>
      <c r="F61" s="13">
        <f t="shared" si="4"/>
        <v>232.23268775</v>
      </c>
      <c r="G61" s="10">
        <f t="shared" si="5"/>
        <v>1.7613806944444443</v>
      </c>
      <c r="H61" s="9">
        <f t="shared" si="6"/>
        <v>1.167008687</v>
      </c>
      <c r="I61" s="14">
        <f t="shared" si="7"/>
        <v>-0.6</v>
      </c>
      <c r="K61" s="37">
        <f t="shared" si="17"/>
        <v>232.2342202951389</v>
      </c>
      <c r="L61" s="26">
        <f t="shared" si="18"/>
        <v>1.7611400000000001</v>
      </c>
      <c r="M61" s="26">
        <f t="shared" si="19"/>
        <v>-5.517162500041195</v>
      </c>
      <c r="N61" s="52">
        <f t="shared" si="20"/>
        <v>0.8664999999990819</v>
      </c>
      <c r="O61" s="63">
        <f t="shared" si="8"/>
        <v>0.875</v>
      </c>
      <c r="P61" s="26">
        <f>$P$8*O61^2+$P$9*O61+$P$10</f>
        <v>232.23252490972226</v>
      </c>
      <c r="Q61" s="26">
        <f>$Q$8*O61^2+$Q$9*O61+$Q$10</f>
        <v>1.7614101866319447</v>
      </c>
      <c r="R61" s="26">
        <f t="shared" si="9"/>
        <v>-0.5862249998585867</v>
      </c>
      <c r="S61" s="64">
        <f t="shared" si="15"/>
        <v>0.1061718750013263</v>
      </c>
      <c r="U61" s="75">
        <f t="shared" si="10"/>
        <v>4.930937500182608</v>
      </c>
      <c r="V61" s="76">
        <f t="shared" si="11"/>
        <v>0.7603281249977556</v>
      </c>
    </row>
    <row r="62" spans="1:22" ht="13.5">
      <c r="A62" s="1" t="s">
        <v>178</v>
      </c>
      <c r="B62" s="3">
        <f t="shared" si="0"/>
        <v>39053</v>
      </c>
      <c r="C62" s="10">
        <f t="shared" si="1"/>
        <v>1</v>
      </c>
      <c r="D62" s="10">
        <f t="shared" si="2"/>
        <v>22</v>
      </c>
      <c r="E62" s="18">
        <f t="shared" si="3"/>
        <v>1.9166666666666665</v>
      </c>
      <c r="F62" s="13">
        <f t="shared" si="4"/>
        <v>232.2899711388889</v>
      </c>
      <c r="G62" s="10">
        <f t="shared" si="5"/>
        <v>1.756844</v>
      </c>
      <c r="H62" s="9">
        <f t="shared" si="6"/>
        <v>1.167820825</v>
      </c>
      <c r="I62" s="14">
        <f t="shared" si="7"/>
        <v>-0.6</v>
      </c>
      <c r="K62" s="37">
        <f t="shared" si="17"/>
        <v>232.29103915972223</v>
      </c>
      <c r="L62" s="26">
        <f t="shared" si="18"/>
        <v>1.7566763240740741</v>
      </c>
      <c r="M62" s="26">
        <f t="shared" si="19"/>
        <v>-3.844875000038428</v>
      </c>
      <c r="N62" s="52">
        <f t="shared" si="20"/>
        <v>0.603633333333331</v>
      </c>
      <c r="O62" s="63">
        <f t="shared" si="8"/>
        <v>0.9166666666666665</v>
      </c>
      <c r="P62" s="26">
        <f>$P$8*O62^2+$P$9*O62+$P$10</f>
        <v>232.28985508101854</v>
      </c>
      <c r="Q62" s="26">
        <f>$Q$8*O62^2+$Q$9*O62+$Q$10</f>
        <v>1.7568650258487657</v>
      </c>
      <c r="R62" s="26">
        <f t="shared" si="9"/>
        <v>-0.4178083332362803</v>
      </c>
      <c r="S62" s="64">
        <f t="shared" si="15"/>
        <v>0.07569305555623629</v>
      </c>
      <c r="U62" s="75">
        <f t="shared" si="10"/>
        <v>3.4270666668021477</v>
      </c>
      <c r="V62" s="76">
        <f t="shared" si="11"/>
        <v>0.5279402777770947</v>
      </c>
    </row>
    <row r="63" spans="1:22" ht="14.25" thickBot="1">
      <c r="A63" s="1" t="s">
        <v>179</v>
      </c>
      <c r="B63" s="3">
        <f t="shared" si="0"/>
        <v>39053</v>
      </c>
      <c r="C63" s="10">
        <f t="shared" si="1"/>
        <v>1</v>
      </c>
      <c r="D63" s="10">
        <f t="shared" si="2"/>
        <v>23</v>
      </c>
      <c r="E63" s="18">
        <f t="shared" si="3"/>
        <v>1.9583333333333335</v>
      </c>
      <c r="F63" s="13">
        <f t="shared" si="4"/>
        <v>232.34730097222223</v>
      </c>
      <c r="G63" s="10">
        <f t="shared" si="5"/>
        <v>1.7523000555555555</v>
      </c>
      <c r="H63" s="9">
        <f t="shared" si="6"/>
        <v>1.168631578</v>
      </c>
      <c r="I63" s="14">
        <f t="shared" si="7"/>
        <v>-0.6</v>
      </c>
      <c r="K63" s="37">
        <f t="shared" si="17"/>
        <v>232.34785802430557</v>
      </c>
      <c r="L63" s="26">
        <f t="shared" si="18"/>
        <v>1.7522126481481484</v>
      </c>
      <c r="M63" s="26">
        <f t="shared" si="19"/>
        <v>-2.0053875000144217</v>
      </c>
      <c r="N63" s="52">
        <f t="shared" si="20"/>
        <v>0.31466666666553067</v>
      </c>
      <c r="O63" s="63">
        <f t="shared" si="8"/>
        <v>0.9583333333333335</v>
      </c>
      <c r="P63" s="30">
        <f>$P$8*O63^2+$P$9*O63+$P$10</f>
        <v>232.3472390740741</v>
      </c>
      <c r="Q63" s="26">
        <f>$Q$8*O63^2+$Q$9*O63+$Q$10</f>
        <v>1.7523112877121916</v>
      </c>
      <c r="R63" s="26">
        <f t="shared" si="9"/>
        <v>-0.2228333332254806</v>
      </c>
      <c r="S63" s="64">
        <f t="shared" si="15"/>
        <v>0.04043576389003434</v>
      </c>
      <c r="U63" s="75">
        <f t="shared" si="10"/>
        <v>1.782554166788941</v>
      </c>
      <c r="V63" s="76">
        <f t="shared" si="11"/>
        <v>0.27423090277549633</v>
      </c>
    </row>
    <row r="64" spans="1:22" ht="14.25" thickBot="1">
      <c r="A64" s="1" t="s">
        <v>180</v>
      </c>
      <c r="B64" s="3">
        <f t="shared" si="0"/>
        <v>39054</v>
      </c>
      <c r="C64" s="10">
        <f t="shared" si="1"/>
        <v>2</v>
      </c>
      <c r="D64" s="10">
        <f t="shared" si="2"/>
        <v>0</v>
      </c>
      <c r="E64" s="18">
        <f t="shared" si="3"/>
        <v>2</v>
      </c>
      <c r="F64" s="13">
        <f t="shared" si="4"/>
        <v>232.4046768888889</v>
      </c>
      <c r="G64" s="10">
        <f t="shared" si="5"/>
        <v>1.7477489722222224</v>
      </c>
      <c r="H64" s="9">
        <f t="shared" si="6"/>
        <v>1.169440944</v>
      </c>
      <c r="I64" s="14">
        <f t="shared" si="7"/>
        <v>-0.6</v>
      </c>
      <c r="K64" s="27">
        <f>F64</f>
        <v>232.4046768888889</v>
      </c>
      <c r="L64" s="27">
        <f>G64</f>
        <v>1.7477489722222224</v>
      </c>
      <c r="M64" s="27">
        <f>(F64-K64)*3600</f>
        <v>0</v>
      </c>
      <c r="N64" s="27">
        <f t="shared" si="20"/>
        <v>0</v>
      </c>
      <c r="O64" s="28">
        <f t="shared" si="8"/>
        <v>1</v>
      </c>
      <c r="P64" s="27">
        <f>F64</f>
        <v>232.4046768888889</v>
      </c>
      <c r="Q64" s="27">
        <f>G64</f>
        <v>1.7477489722222224</v>
      </c>
      <c r="R64" s="27">
        <f t="shared" si="9"/>
        <v>0</v>
      </c>
      <c r="S64" s="27">
        <f t="shared" si="15"/>
        <v>0</v>
      </c>
      <c r="U64" s="77">
        <f t="shared" si="10"/>
        <v>0</v>
      </c>
      <c r="V64" s="78">
        <f t="shared" si="11"/>
        <v>0</v>
      </c>
    </row>
    <row r="65" spans="1:9" ht="13.5">
      <c r="A65" s="1" t="s">
        <v>181</v>
      </c>
      <c r="B65" s="3">
        <f t="shared" si="0"/>
        <v>39054</v>
      </c>
      <c r="C65" s="10">
        <f t="shared" si="1"/>
        <v>2</v>
      </c>
      <c r="D65" s="10">
        <f t="shared" si="2"/>
        <v>1</v>
      </c>
      <c r="E65" s="18">
        <f t="shared" si="3"/>
        <v>2.0416666666666665</v>
      </c>
      <c r="F65" s="13">
        <f t="shared" si="4"/>
        <v>232.46209858333333</v>
      </c>
      <c r="G65" s="10">
        <f t="shared" si="5"/>
        <v>1.7431907500000001</v>
      </c>
      <c r="H65" s="9">
        <f t="shared" si="6"/>
        <v>1.170248925</v>
      </c>
      <c r="I65" s="14">
        <f t="shared" si="7"/>
        <v>-0.6</v>
      </c>
    </row>
    <row r="66" spans="1:9" ht="13.5">
      <c r="A66" s="1" t="s">
        <v>182</v>
      </c>
      <c r="B66" s="3">
        <f t="shared" si="0"/>
        <v>39054</v>
      </c>
      <c r="C66" s="10">
        <f t="shared" si="1"/>
        <v>2</v>
      </c>
      <c r="D66" s="10">
        <f t="shared" si="2"/>
        <v>2</v>
      </c>
      <c r="E66" s="18">
        <f t="shared" si="3"/>
        <v>2.0833333333333335</v>
      </c>
      <c r="F66" s="13">
        <f t="shared" si="4"/>
        <v>232.51956577777779</v>
      </c>
      <c r="G66" s="10">
        <f t="shared" si="5"/>
        <v>1.7386254722222223</v>
      </c>
      <c r="H66" s="9">
        <f t="shared" si="6"/>
        <v>1.171055519</v>
      </c>
      <c r="I66" s="14">
        <f t="shared" si="7"/>
        <v>-0.6</v>
      </c>
    </row>
    <row r="67" spans="1:9" ht="13.5">
      <c r="A67" s="1" t="s">
        <v>183</v>
      </c>
      <c r="B67" s="3">
        <f t="shared" si="0"/>
        <v>39054</v>
      </c>
      <c r="C67" s="10">
        <f t="shared" si="1"/>
        <v>2</v>
      </c>
      <c r="D67" s="10">
        <f t="shared" si="2"/>
        <v>3</v>
      </c>
      <c r="E67" s="18">
        <f t="shared" si="3"/>
        <v>2.125</v>
      </c>
      <c r="F67" s="13">
        <f t="shared" si="4"/>
        <v>232.57707816666667</v>
      </c>
      <c r="G67" s="10">
        <f t="shared" si="5"/>
        <v>1.7340531944444446</v>
      </c>
      <c r="H67" s="9">
        <f t="shared" si="6"/>
        <v>1.171860728</v>
      </c>
      <c r="I67" s="14">
        <f t="shared" si="7"/>
        <v>-0.6</v>
      </c>
    </row>
    <row r="68" spans="1:9" ht="13.5">
      <c r="A68" s="1" t="s">
        <v>184</v>
      </c>
      <c r="B68" s="3">
        <f t="shared" si="0"/>
        <v>39054</v>
      </c>
      <c r="C68" s="10">
        <f t="shared" si="1"/>
        <v>2</v>
      </c>
      <c r="D68" s="10">
        <f t="shared" si="2"/>
        <v>4</v>
      </c>
      <c r="E68" s="18">
        <f t="shared" si="3"/>
        <v>2.1666666666666665</v>
      </c>
      <c r="F68" s="13">
        <f t="shared" si="4"/>
        <v>232.63463544444443</v>
      </c>
      <c r="G68" s="10">
        <f t="shared" si="5"/>
        <v>1.7294740000000002</v>
      </c>
      <c r="H68" s="9">
        <f t="shared" si="6"/>
        <v>1.17266455</v>
      </c>
      <c r="I68" s="14">
        <f t="shared" si="7"/>
        <v>-0.6</v>
      </c>
    </row>
    <row r="69" spans="1:9" ht="13.5">
      <c r="A69" s="1" t="s">
        <v>185</v>
      </c>
      <c r="B69" s="3">
        <f t="shared" si="0"/>
        <v>39054</v>
      </c>
      <c r="C69" s="10">
        <f t="shared" si="1"/>
        <v>2</v>
      </c>
      <c r="D69" s="10">
        <f t="shared" si="2"/>
        <v>5</v>
      </c>
      <c r="E69" s="18">
        <f t="shared" si="3"/>
        <v>2.2083333333333335</v>
      </c>
      <c r="F69" s="13">
        <f t="shared" si="4"/>
        <v>232.69223730555555</v>
      </c>
      <c r="G69" s="10">
        <f t="shared" si="5"/>
        <v>1.724887888888889</v>
      </c>
      <c r="H69" s="9">
        <f t="shared" si="6"/>
        <v>1.173466987</v>
      </c>
      <c r="I69" s="14">
        <f t="shared" si="7"/>
        <v>-0.6</v>
      </c>
    </row>
    <row r="70" spans="1:9" ht="13.5">
      <c r="A70" s="1" t="s">
        <v>186</v>
      </c>
      <c r="B70" s="3">
        <f t="shared" si="0"/>
        <v>39054</v>
      </c>
      <c r="C70" s="10">
        <f t="shared" si="1"/>
        <v>2</v>
      </c>
      <c r="D70" s="10">
        <f t="shared" si="2"/>
        <v>6</v>
      </c>
      <c r="E70" s="18">
        <f t="shared" si="3"/>
        <v>2.25</v>
      </c>
      <c r="F70" s="13">
        <f t="shared" si="4"/>
        <v>232.74988347222222</v>
      </c>
      <c r="G70" s="10">
        <f t="shared" si="5"/>
        <v>1.7202949166666668</v>
      </c>
      <c r="H70" s="9">
        <f t="shared" si="6"/>
        <v>1.174268038</v>
      </c>
      <c r="I70" s="14">
        <f t="shared" si="7"/>
        <v>-0.6</v>
      </c>
    </row>
    <row r="71" spans="1:9" ht="13.5">
      <c r="A71" s="1" t="s">
        <v>187</v>
      </c>
      <c r="B71" s="3">
        <f t="shared" si="0"/>
        <v>39054</v>
      </c>
      <c r="C71" s="10">
        <f t="shared" si="1"/>
        <v>2</v>
      </c>
      <c r="D71" s="10">
        <f t="shared" si="2"/>
        <v>7</v>
      </c>
      <c r="E71" s="18">
        <f t="shared" si="3"/>
        <v>2.2916666666666665</v>
      </c>
      <c r="F71" s="13">
        <f t="shared" si="4"/>
        <v>232.8075736111111</v>
      </c>
      <c r="G71" s="10">
        <f t="shared" si="5"/>
        <v>1.7156951944444443</v>
      </c>
      <c r="H71" s="9">
        <f t="shared" si="6"/>
        <v>1.175067703</v>
      </c>
      <c r="I71" s="14">
        <f t="shared" si="7"/>
        <v>-0.6</v>
      </c>
    </row>
    <row r="72" spans="1:9" ht="13.5">
      <c r="A72" s="1" t="s">
        <v>188</v>
      </c>
      <c r="B72" s="3">
        <f t="shared" si="0"/>
        <v>39054</v>
      </c>
      <c r="C72" s="10">
        <f t="shared" si="1"/>
        <v>2</v>
      </c>
      <c r="D72" s="10">
        <f t="shared" si="2"/>
        <v>8</v>
      </c>
      <c r="E72" s="18">
        <f t="shared" si="3"/>
        <v>2.3333333333333335</v>
      </c>
      <c r="F72" s="13">
        <f t="shared" si="4"/>
        <v>232.8653074722222</v>
      </c>
      <c r="G72" s="10">
        <f t="shared" si="5"/>
        <v>1.71108875</v>
      </c>
      <c r="H72" s="9">
        <f t="shared" si="6"/>
        <v>1.175865983</v>
      </c>
      <c r="I72" s="14">
        <f t="shared" si="7"/>
        <v>-0.6</v>
      </c>
    </row>
    <row r="73" spans="1:9" ht="13.5">
      <c r="A73" s="1" t="s">
        <v>189</v>
      </c>
      <c r="B73" s="3">
        <f t="shared" si="0"/>
        <v>39054</v>
      </c>
      <c r="C73" s="10">
        <f t="shared" si="1"/>
        <v>2</v>
      </c>
      <c r="D73" s="10">
        <f t="shared" si="2"/>
        <v>9</v>
      </c>
      <c r="E73" s="18">
        <f t="shared" si="3"/>
        <v>2.375</v>
      </c>
      <c r="F73" s="13">
        <f t="shared" si="4"/>
        <v>232.92308475</v>
      </c>
      <c r="G73" s="10">
        <f t="shared" si="5"/>
        <v>1.7064756388888889</v>
      </c>
      <c r="H73" s="9">
        <f t="shared" si="6"/>
        <v>1.176662877</v>
      </c>
      <c r="I73" s="14">
        <f t="shared" si="7"/>
        <v>-0.6</v>
      </c>
    </row>
    <row r="74" spans="1:9" ht="13.5">
      <c r="A74" s="1" t="s">
        <v>190</v>
      </c>
      <c r="B74" s="3">
        <f t="shared" si="0"/>
        <v>39054</v>
      </c>
      <c r="C74" s="10">
        <f t="shared" si="1"/>
        <v>2</v>
      </c>
      <c r="D74" s="10">
        <f t="shared" si="2"/>
        <v>10</v>
      </c>
      <c r="E74" s="18">
        <f t="shared" si="3"/>
        <v>2.4166666666666665</v>
      </c>
      <c r="F74" s="13">
        <f t="shared" si="4"/>
        <v>232.9809051388889</v>
      </c>
      <c r="G74" s="10">
        <f t="shared" si="5"/>
        <v>1.7018558888888888</v>
      </c>
      <c r="H74" s="9">
        <f t="shared" si="6"/>
        <v>1.177458385</v>
      </c>
      <c r="I74" s="14">
        <f t="shared" si="7"/>
        <v>-0.6</v>
      </c>
    </row>
    <row r="75" spans="1:9" ht="13.5">
      <c r="A75" s="1" t="s">
        <v>191</v>
      </c>
      <c r="B75" s="3">
        <f t="shared" si="0"/>
        <v>39054</v>
      </c>
      <c r="C75" s="10">
        <f t="shared" si="1"/>
        <v>2</v>
      </c>
      <c r="D75" s="10">
        <f t="shared" si="2"/>
        <v>11</v>
      </c>
      <c r="E75" s="18">
        <f t="shared" si="3"/>
        <v>2.4583333333333335</v>
      </c>
      <c r="F75" s="13">
        <f t="shared" si="4"/>
        <v>233.0387683611111</v>
      </c>
      <c r="G75" s="10">
        <f t="shared" si="5"/>
        <v>1.6972295833333333</v>
      </c>
      <c r="H75" s="9">
        <f t="shared" si="6"/>
        <v>1.178252508</v>
      </c>
      <c r="I75" s="14">
        <f t="shared" si="7"/>
        <v>-0.6</v>
      </c>
    </row>
    <row r="76" spans="1:9" ht="13.5">
      <c r="A76" s="1" t="s">
        <v>192</v>
      </c>
      <c r="B76" s="3">
        <f t="shared" si="0"/>
        <v>39054</v>
      </c>
      <c r="C76" s="10">
        <f t="shared" si="1"/>
        <v>2</v>
      </c>
      <c r="D76" s="10">
        <f t="shared" si="2"/>
        <v>12</v>
      </c>
      <c r="E76" s="18">
        <f t="shared" si="3"/>
        <v>2.5</v>
      </c>
      <c r="F76" s="13">
        <f t="shared" si="4"/>
        <v>233.09667416666667</v>
      </c>
      <c r="G76" s="10">
        <f t="shared" si="5"/>
        <v>1.6925967777777777</v>
      </c>
      <c r="H76" s="9">
        <f t="shared" si="6"/>
        <v>1.179045246</v>
      </c>
      <c r="I76" s="14">
        <f t="shared" si="7"/>
        <v>-0.6</v>
      </c>
    </row>
    <row r="77" spans="1:9" ht="13.5">
      <c r="A77" s="1" t="s">
        <v>193</v>
      </c>
      <c r="B77" s="3">
        <f t="shared" si="0"/>
        <v>39054</v>
      </c>
      <c r="C77" s="10">
        <f t="shared" si="1"/>
        <v>2</v>
      </c>
      <c r="D77" s="10">
        <f t="shared" si="2"/>
        <v>13</v>
      </c>
      <c r="E77" s="18">
        <f t="shared" si="3"/>
        <v>2.5416666666666665</v>
      </c>
      <c r="F77" s="13">
        <f t="shared" si="4"/>
        <v>233.15462222222223</v>
      </c>
      <c r="G77" s="10">
        <f t="shared" si="5"/>
        <v>1.6879575</v>
      </c>
      <c r="H77" s="9">
        <f t="shared" si="6"/>
        <v>1.179836599</v>
      </c>
      <c r="I77" s="14">
        <f t="shared" si="7"/>
        <v>-0.6</v>
      </c>
    </row>
    <row r="78" spans="1:9" ht="13.5">
      <c r="A78" s="1" t="s">
        <v>194</v>
      </c>
      <c r="B78" s="3">
        <f t="shared" si="0"/>
        <v>39054</v>
      </c>
      <c r="C78" s="10">
        <f t="shared" si="1"/>
        <v>2</v>
      </c>
      <c r="D78" s="10">
        <f t="shared" si="2"/>
        <v>14</v>
      </c>
      <c r="E78" s="18">
        <f t="shared" si="3"/>
        <v>2.5833333333333335</v>
      </c>
      <c r="F78" s="13">
        <f t="shared" si="4"/>
        <v>233.21261224999998</v>
      </c>
      <c r="G78" s="10">
        <f t="shared" si="5"/>
        <v>1.6833118333333332</v>
      </c>
      <c r="H78" s="9">
        <f t="shared" si="6"/>
        <v>1.180626567</v>
      </c>
      <c r="I78" s="14">
        <f t="shared" si="7"/>
        <v>-0.6</v>
      </c>
    </row>
    <row r="79" spans="1:9" ht="13.5">
      <c r="A79" s="1" t="s">
        <v>195</v>
      </c>
      <c r="B79" s="3">
        <f t="shared" si="0"/>
        <v>39054</v>
      </c>
      <c r="C79" s="10">
        <f t="shared" si="1"/>
        <v>2</v>
      </c>
      <c r="D79" s="10">
        <f t="shared" si="2"/>
        <v>15</v>
      </c>
      <c r="E79" s="18">
        <f t="shared" si="3"/>
        <v>2.625</v>
      </c>
      <c r="F79" s="13">
        <f t="shared" si="4"/>
        <v>233.270644</v>
      </c>
      <c r="G79" s="10">
        <f t="shared" si="5"/>
        <v>1.6786598055555555</v>
      </c>
      <c r="H79" s="9">
        <f t="shared" si="6"/>
        <v>1.18141515</v>
      </c>
      <c r="I79" s="14">
        <f t="shared" si="7"/>
        <v>-0.6</v>
      </c>
    </row>
    <row r="80" spans="1:9" ht="13.5">
      <c r="A80" s="1" t="s">
        <v>196</v>
      </c>
      <c r="B80" s="3">
        <f t="shared" si="0"/>
        <v>39054</v>
      </c>
      <c r="C80" s="10">
        <f t="shared" si="1"/>
        <v>2</v>
      </c>
      <c r="D80" s="10">
        <f t="shared" si="2"/>
        <v>16</v>
      </c>
      <c r="E80" s="18">
        <f t="shared" si="3"/>
        <v>2.6666666666666665</v>
      </c>
      <c r="F80" s="13">
        <f t="shared" si="4"/>
        <v>233.32871719444444</v>
      </c>
      <c r="G80" s="10">
        <f t="shared" si="5"/>
        <v>1.6740015</v>
      </c>
      <c r="H80" s="9">
        <f t="shared" si="6"/>
        <v>1.182202348</v>
      </c>
      <c r="I80" s="14">
        <f t="shared" si="7"/>
        <v>-0.6</v>
      </c>
    </row>
    <row r="81" spans="1:9" ht="13.5">
      <c r="A81" s="1" t="s">
        <v>197</v>
      </c>
      <c r="B81" s="3">
        <f aca="true" t="shared" si="21" ref="B81:B144">DATE(FIXED(MID(A81,9,4)),FIXED(MID(A81,4,3)),FIXED(MID(A81,1,3)))</f>
        <v>39054</v>
      </c>
      <c r="C81" s="10">
        <f aca="true" t="shared" si="22" ref="C81:C144">B81-$B$16</f>
        <v>2</v>
      </c>
      <c r="D81" s="10">
        <f aca="true" t="shared" si="23" ref="D81:D144">VALUE(MID(A81,14,2))</f>
        <v>17</v>
      </c>
      <c r="E81" s="18">
        <f aca="true" t="shared" si="24" ref="E81:E144">C81+D81/24</f>
        <v>2.7083333333333335</v>
      </c>
      <c r="F81" s="13">
        <f aca="true" t="shared" si="25" ref="F81:F144">VALUE(MID(A81,27,3))+VALUE(MID(A81,31,2))/60+VALUE(MID(A81,34,7))/3600</f>
        <v>233.38683152777776</v>
      </c>
      <c r="G81" s="10">
        <f aca="true" t="shared" si="26" ref="G81:G144">(VALUE(MID(A81,44,2))+VALUE(MID(A81,47,2))/60+VALUE(MID(A81,50,7))/3600)*(IF(MID(A81,43,1)="-",-1,1))</f>
        <v>1.6693369166666665</v>
      </c>
      <c r="H81" s="9">
        <f aca="true" t="shared" si="27" ref="H81:H144">VALUE(MID(A81,59,14))</f>
        <v>1.182988163</v>
      </c>
      <c r="I81" s="14">
        <f aca="true" t="shared" si="28" ref="I81:I144">VALUE(MID(A81,74,6))</f>
        <v>-0.6</v>
      </c>
    </row>
    <row r="82" spans="1:9" ht="13.5">
      <c r="A82" s="1" t="s">
        <v>198</v>
      </c>
      <c r="B82" s="3">
        <f t="shared" si="21"/>
        <v>39054</v>
      </c>
      <c r="C82" s="10">
        <f t="shared" si="22"/>
        <v>2</v>
      </c>
      <c r="D82" s="10">
        <f t="shared" si="23"/>
        <v>18</v>
      </c>
      <c r="E82" s="18">
        <f t="shared" si="24"/>
        <v>2.75</v>
      </c>
      <c r="F82" s="13">
        <f t="shared" si="25"/>
        <v>233.44498675</v>
      </c>
      <c r="G82" s="10">
        <f t="shared" si="26"/>
        <v>1.6646661666666667</v>
      </c>
      <c r="H82" s="9">
        <f t="shared" si="27"/>
        <v>1.183772593</v>
      </c>
      <c r="I82" s="14">
        <f t="shared" si="28"/>
        <v>-0.6</v>
      </c>
    </row>
    <row r="83" spans="1:9" ht="13.5">
      <c r="A83" s="1" t="s">
        <v>199</v>
      </c>
      <c r="B83" s="3">
        <f t="shared" si="21"/>
        <v>39054</v>
      </c>
      <c r="C83" s="10">
        <f t="shared" si="22"/>
        <v>2</v>
      </c>
      <c r="D83" s="10">
        <f t="shared" si="23"/>
        <v>19</v>
      </c>
      <c r="E83" s="18">
        <f t="shared" si="24"/>
        <v>2.7916666666666665</v>
      </c>
      <c r="F83" s="13">
        <f t="shared" si="25"/>
        <v>233.50318255555555</v>
      </c>
      <c r="G83" s="10">
        <f t="shared" si="26"/>
        <v>1.6599892777777776</v>
      </c>
      <c r="H83" s="9">
        <f t="shared" si="27"/>
        <v>1.184555639</v>
      </c>
      <c r="I83" s="14">
        <f t="shared" si="28"/>
        <v>-0.6</v>
      </c>
    </row>
    <row r="84" spans="1:9" ht="13.5">
      <c r="A84" s="1" t="s">
        <v>200</v>
      </c>
      <c r="B84" s="3">
        <f t="shared" si="21"/>
        <v>39054</v>
      </c>
      <c r="C84" s="10">
        <f t="shared" si="22"/>
        <v>2</v>
      </c>
      <c r="D84" s="10">
        <f t="shared" si="23"/>
        <v>20</v>
      </c>
      <c r="E84" s="18">
        <f t="shared" si="24"/>
        <v>2.8333333333333335</v>
      </c>
      <c r="F84" s="13">
        <f t="shared" si="25"/>
        <v>233.56141872222224</v>
      </c>
      <c r="G84" s="10">
        <f t="shared" si="26"/>
        <v>1.6553063055555555</v>
      </c>
      <c r="H84" s="9">
        <f t="shared" si="27"/>
        <v>1.185337302</v>
      </c>
      <c r="I84" s="14">
        <f t="shared" si="28"/>
        <v>-0.6</v>
      </c>
    </row>
    <row r="85" spans="1:9" ht="13.5">
      <c r="A85" s="1" t="s">
        <v>201</v>
      </c>
      <c r="B85" s="3">
        <f t="shared" si="21"/>
        <v>39054</v>
      </c>
      <c r="C85" s="10">
        <f t="shared" si="22"/>
        <v>2</v>
      </c>
      <c r="D85" s="10">
        <f t="shared" si="23"/>
        <v>21</v>
      </c>
      <c r="E85" s="18">
        <f t="shared" si="24"/>
        <v>2.875</v>
      </c>
      <c r="F85" s="13">
        <f t="shared" si="25"/>
        <v>233.61969494444446</v>
      </c>
      <c r="G85" s="10">
        <f t="shared" si="26"/>
        <v>1.6506172777777777</v>
      </c>
      <c r="H85" s="9">
        <f t="shared" si="27"/>
        <v>1.186117582</v>
      </c>
      <c r="I85" s="14">
        <f t="shared" si="28"/>
        <v>-0.6</v>
      </c>
    </row>
    <row r="86" spans="1:9" ht="13.5">
      <c r="A86" s="1" t="s">
        <v>202</v>
      </c>
      <c r="B86" s="3">
        <f t="shared" si="21"/>
        <v>39054</v>
      </c>
      <c r="C86" s="10">
        <f t="shared" si="22"/>
        <v>2</v>
      </c>
      <c r="D86" s="10">
        <f t="shared" si="23"/>
        <v>22</v>
      </c>
      <c r="E86" s="18">
        <f t="shared" si="24"/>
        <v>2.9166666666666665</v>
      </c>
      <c r="F86" s="13">
        <f t="shared" si="25"/>
        <v>233.6780109722222</v>
      </c>
      <c r="G86" s="10">
        <f t="shared" si="26"/>
        <v>1.64592225</v>
      </c>
      <c r="H86" s="9">
        <f t="shared" si="27"/>
        <v>1.186896478</v>
      </c>
      <c r="I86" s="14">
        <f t="shared" si="28"/>
        <v>-0.6</v>
      </c>
    </row>
    <row r="87" spans="1:9" ht="13.5">
      <c r="A87" s="1" t="s">
        <v>203</v>
      </c>
      <c r="B87" s="3">
        <f t="shared" si="21"/>
        <v>39054</v>
      </c>
      <c r="C87" s="10">
        <f t="shared" si="22"/>
        <v>2</v>
      </c>
      <c r="D87" s="10">
        <f t="shared" si="23"/>
        <v>23</v>
      </c>
      <c r="E87" s="18">
        <f t="shared" si="24"/>
        <v>2.9583333333333335</v>
      </c>
      <c r="F87" s="13">
        <f t="shared" si="25"/>
        <v>233.73636655555555</v>
      </c>
      <c r="G87" s="10">
        <f t="shared" si="26"/>
        <v>1.6412213055555556</v>
      </c>
      <c r="H87" s="9">
        <f t="shared" si="27"/>
        <v>1.187673992</v>
      </c>
      <c r="I87" s="14">
        <f t="shared" si="28"/>
        <v>-0.6</v>
      </c>
    </row>
    <row r="88" spans="1:9" ht="13.5">
      <c r="A88" s="1" t="s">
        <v>204</v>
      </c>
      <c r="B88" s="3">
        <f t="shared" si="21"/>
        <v>39055</v>
      </c>
      <c r="C88" s="10">
        <f t="shared" si="22"/>
        <v>3</v>
      </c>
      <c r="D88" s="10">
        <f t="shared" si="23"/>
        <v>0</v>
      </c>
      <c r="E88" s="18">
        <f t="shared" si="24"/>
        <v>3</v>
      </c>
      <c r="F88" s="13">
        <f t="shared" si="25"/>
        <v>233.7947613888889</v>
      </c>
      <c r="G88" s="10">
        <f t="shared" si="26"/>
        <v>1.6365144722222222</v>
      </c>
      <c r="H88" s="9">
        <f t="shared" si="27"/>
        <v>1.188450123</v>
      </c>
      <c r="I88" s="14">
        <f t="shared" si="28"/>
        <v>-0.6</v>
      </c>
    </row>
    <row r="89" spans="1:9" ht="13.5">
      <c r="A89" s="1" t="s">
        <v>205</v>
      </c>
      <c r="B89" s="3">
        <f t="shared" si="21"/>
        <v>39055</v>
      </c>
      <c r="C89" s="10">
        <f t="shared" si="22"/>
        <v>3</v>
      </c>
      <c r="D89" s="10">
        <f t="shared" si="23"/>
        <v>1</v>
      </c>
      <c r="E89" s="18">
        <f t="shared" si="24"/>
        <v>3.0416666666666665</v>
      </c>
      <c r="F89" s="13">
        <f t="shared" si="25"/>
        <v>233.8531952222222</v>
      </c>
      <c r="G89" s="10">
        <f t="shared" si="26"/>
        <v>1.6318018055555557</v>
      </c>
      <c r="H89" s="9">
        <f t="shared" si="27"/>
        <v>1.189224872</v>
      </c>
      <c r="I89" s="14">
        <f t="shared" si="28"/>
        <v>-0.6</v>
      </c>
    </row>
    <row r="90" spans="1:9" ht="13.5">
      <c r="A90" s="1" t="s">
        <v>206</v>
      </c>
      <c r="B90" s="3">
        <f t="shared" si="21"/>
        <v>39055</v>
      </c>
      <c r="C90" s="10">
        <f t="shared" si="22"/>
        <v>3</v>
      </c>
      <c r="D90" s="10">
        <f t="shared" si="23"/>
        <v>2</v>
      </c>
      <c r="E90" s="18">
        <f t="shared" si="24"/>
        <v>3.0833333333333335</v>
      </c>
      <c r="F90" s="13">
        <f t="shared" si="25"/>
        <v>233.91166783333333</v>
      </c>
      <c r="G90" s="10">
        <f t="shared" si="26"/>
        <v>1.627083361111111</v>
      </c>
      <c r="H90" s="9">
        <f t="shared" si="27"/>
        <v>1.189998239</v>
      </c>
      <c r="I90" s="14">
        <f t="shared" si="28"/>
        <v>-0.6</v>
      </c>
    </row>
    <row r="91" spans="1:9" ht="13.5">
      <c r="A91" s="1" t="s">
        <v>207</v>
      </c>
      <c r="B91" s="3">
        <f t="shared" si="21"/>
        <v>39055</v>
      </c>
      <c r="C91" s="10">
        <f t="shared" si="22"/>
        <v>3</v>
      </c>
      <c r="D91" s="10">
        <f t="shared" si="23"/>
        <v>3</v>
      </c>
      <c r="E91" s="18">
        <f t="shared" si="24"/>
        <v>3.125</v>
      </c>
      <c r="F91" s="13">
        <f t="shared" si="25"/>
        <v>233.97017891666667</v>
      </c>
      <c r="G91" s="10">
        <f t="shared" si="26"/>
        <v>1.6223591666666668</v>
      </c>
      <c r="H91" s="9">
        <f t="shared" si="27"/>
        <v>1.190770224</v>
      </c>
      <c r="I91" s="14">
        <f t="shared" si="28"/>
        <v>-0.6</v>
      </c>
    </row>
    <row r="92" spans="1:9" ht="13.5">
      <c r="A92" s="1" t="s">
        <v>208</v>
      </c>
      <c r="B92" s="3">
        <f t="shared" si="21"/>
        <v>39055</v>
      </c>
      <c r="C92" s="10">
        <f t="shared" si="22"/>
        <v>3</v>
      </c>
      <c r="D92" s="10">
        <f t="shared" si="23"/>
        <v>4</v>
      </c>
      <c r="E92" s="18">
        <f t="shared" si="24"/>
        <v>3.1666666666666665</v>
      </c>
      <c r="F92" s="13">
        <f t="shared" si="25"/>
        <v>234.02872825</v>
      </c>
      <c r="G92" s="10">
        <f t="shared" si="26"/>
        <v>1.6176293055555555</v>
      </c>
      <c r="H92" s="9">
        <f t="shared" si="27"/>
        <v>1.191540829</v>
      </c>
      <c r="I92" s="14">
        <f t="shared" si="28"/>
        <v>-0.6</v>
      </c>
    </row>
    <row r="93" spans="1:9" ht="13.5">
      <c r="A93" s="1" t="s">
        <v>209</v>
      </c>
      <c r="B93" s="3">
        <f t="shared" si="21"/>
        <v>39055</v>
      </c>
      <c r="C93" s="10">
        <f t="shared" si="22"/>
        <v>3</v>
      </c>
      <c r="D93" s="10">
        <f t="shared" si="23"/>
        <v>5</v>
      </c>
      <c r="E93" s="18">
        <f t="shared" si="24"/>
        <v>3.2083333333333335</v>
      </c>
      <c r="F93" s="13">
        <f t="shared" si="25"/>
        <v>234.08731552777778</v>
      </c>
      <c r="G93" s="10">
        <f t="shared" si="26"/>
        <v>1.6128937777777779</v>
      </c>
      <c r="H93" s="9">
        <f t="shared" si="27"/>
        <v>1.192310052</v>
      </c>
      <c r="I93" s="14">
        <f t="shared" si="28"/>
        <v>-0.6</v>
      </c>
    </row>
    <row r="94" spans="1:9" ht="13.5">
      <c r="A94" s="1" t="s">
        <v>210</v>
      </c>
      <c r="B94" s="3">
        <f t="shared" si="21"/>
        <v>39055</v>
      </c>
      <c r="C94" s="10">
        <f t="shared" si="22"/>
        <v>3</v>
      </c>
      <c r="D94" s="10">
        <f t="shared" si="23"/>
        <v>6</v>
      </c>
      <c r="E94" s="18">
        <f t="shared" si="24"/>
        <v>3.25</v>
      </c>
      <c r="F94" s="13">
        <f t="shared" si="25"/>
        <v>234.14594055555554</v>
      </c>
      <c r="G94" s="10">
        <f t="shared" si="26"/>
        <v>1.6081526944444446</v>
      </c>
      <c r="H94" s="9">
        <f t="shared" si="27"/>
        <v>1.193077895</v>
      </c>
      <c r="I94" s="14">
        <f t="shared" si="28"/>
        <v>-0.6</v>
      </c>
    </row>
    <row r="95" spans="1:9" ht="13.5">
      <c r="A95" s="1" t="s">
        <v>211</v>
      </c>
      <c r="B95" s="3">
        <f t="shared" si="21"/>
        <v>39055</v>
      </c>
      <c r="C95" s="10">
        <f t="shared" si="22"/>
        <v>3</v>
      </c>
      <c r="D95" s="10">
        <f t="shared" si="23"/>
        <v>7</v>
      </c>
      <c r="E95" s="18">
        <f t="shared" si="24"/>
        <v>3.2916666666666665</v>
      </c>
      <c r="F95" s="13">
        <f t="shared" si="25"/>
        <v>234.20460305555554</v>
      </c>
      <c r="G95" s="10">
        <f t="shared" si="26"/>
        <v>1.6034060555555556</v>
      </c>
      <c r="H95" s="9">
        <f t="shared" si="27"/>
        <v>1.193844358</v>
      </c>
      <c r="I95" s="14">
        <f t="shared" si="28"/>
        <v>-0.6</v>
      </c>
    </row>
    <row r="96" spans="1:9" ht="13.5">
      <c r="A96" s="1" t="s">
        <v>212</v>
      </c>
      <c r="B96" s="3">
        <f t="shared" si="21"/>
        <v>39055</v>
      </c>
      <c r="C96" s="10">
        <f t="shared" si="22"/>
        <v>3</v>
      </c>
      <c r="D96" s="10">
        <f t="shared" si="23"/>
        <v>8</v>
      </c>
      <c r="E96" s="18">
        <f t="shared" si="24"/>
        <v>3.3333333333333335</v>
      </c>
      <c r="F96" s="13">
        <f t="shared" si="25"/>
        <v>234.26330280555555</v>
      </c>
      <c r="G96" s="10">
        <f t="shared" si="26"/>
        <v>1.598653916666667</v>
      </c>
      <c r="H96" s="9">
        <f t="shared" si="27"/>
        <v>1.194609442</v>
      </c>
      <c r="I96" s="14">
        <f t="shared" si="28"/>
        <v>-0.6</v>
      </c>
    </row>
    <row r="97" spans="1:9" ht="13.5">
      <c r="A97" s="1" t="s">
        <v>213</v>
      </c>
      <c r="B97" s="3">
        <f t="shared" si="21"/>
        <v>39055</v>
      </c>
      <c r="C97" s="10">
        <f t="shared" si="22"/>
        <v>3</v>
      </c>
      <c r="D97" s="10">
        <f t="shared" si="23"/>
        <v>9</v>
      </c>
      <c r="E97" s="18">
        <f t="shared" si="24"/>
        <v>3.375</v>
      </c>
      <c r="F97" s="13">
        <f t="shared" si="25"/>
        <v>234.3220395</v>
      </c>
      <c r="G97" s="10">
        <f t="shared" si="26"/>
        <v>1.5938963611111112</v>
      </c>
      <c r="H97" s="9">
        <f t="shared" si="27"/>
        <v>1.195373146</v>
      </c>
      <c r="I97" s="14">
        <f t="shared" si="28"/>
        <v>-0.6</v>
      </c>
    </row>
    <row r="98" spans="1:9" ht="13.5">
      <c r="A98" s="1" t="s">
        <v>214</v>
      </c>
      <c r="B98" s="3">
        <f t="shared" si="21"/>
        <v>39055</v>
      </c>
      <c r="C98" s="10">
        <f t="shared" si="22"/>
        <v>3</v>
      </c>
      <c r="D98" s="10">
        <f t="shared" si="23"/>
        <v>10</v>
      </c>
      <c r="E98" s="18">
        <f t="shared" si="24"/>
        <v>3.4166666666666665</v>
      </c>
      <c r="F98" s="13">
        <f t="shared" si="25"/>
        <v>234.38081291666668</v>
      </c>
      <c r="G98" s="10">
        <f t="shared" si="26"/>
        <v>1.589133388888889</v>
      </c>
      <c r="H98" s="9">
        <f t="shared" si="27"/>
        <v>1.196135471</v>
      </c>
      <c r="I98" s="14">
        <f t="shared" si="28"/>
        <v>-0.6</v>
      </c>
    </row>
    <row r="99" spans="1:9" ht="13.5">
      <c r="A99" s="1" t="s">
        <v>215</v>
      </c>
      <c r="B99" s="3">
        <f t="shared" si="21"/>
        <v>39055</v>
      </c>
      <c r="C99" s="10">
        <f t="shared" si="22"/>
        <v>3</v>
      </c>
      <c r="D99" s="10">
        <f t="shared" si="23"/>
        <v>11</v>
      </c>
      <c r="E99" s="18">
        <f t="shared" si="24"/>
        <v>3.4583333333333335</v>
      </c>
      <c r="F99" s="13">
        <f t="shared" si="25"/>
        <v>234.43962283333335</v>
      </c>
      <c r="G99" s="10">
        <f t="shared" si="26"/>
        <v>1.5843650833333336</v>
      </c>
      <c r="H99" s="9">
        <f t="shared" si="27"/>
        <v>1.196896418</v>
      </c>
      <c r="I99" s="14">
        <f t="shared" si="28"/>
        <v>-0.6</v>
      </c>
    </row>
    <row r="100" spans="1:9" ht="13.5">
      <c r="A100" s="1" t="s">
        <v>216</v>
      </c>
      <c r="B100" s="3">
        <f t="shared" si="21"/>
        <v>39055</v>
      </c>
      <c r="C100" s="10">
        <f t="shared" si="22"/>
        <v>3</v>
      </c>
      <c r="D100" s="10">
        <f t="shared" si="23"/>
        <v>12</v>
      </c>
      <c r="E100" s="18">
        <f t="shared" si="24"/>
        <v>3.5</v>
      </c>
      <c r="F100" s="13">
        <f t="shared" si="25"/>
        <v>234.498469</v>
      </c>
      <c r="G100" s="10">
        <f t="shared" si="26"/>
        <v>1.5795914722222222</v>
      </c>
      <c r="H100" s="9">
        <f t="shared" si="27"/>
        <v>1.197655987</v>
      </c>
      <c r="I100" s="14">
        <f t="shared" si="28"/>
        <v>-0.6</v>
      </c>
    </row>
    <row r="101" spans="1:9" ht="13.5">
      <c r="A101" s="1" t="s">
        <v>217</v>
      </c>
      <c r="B101" s="3">
        <f t="shared" si="21"/>
        <v>39055</v>
      </c>
      <c r="C101" s="10">
        <f t="shared" si="22"/>
        <v>3</v>
      </c>
      <c r="D101" s="10">
        <f t="shared" si="23"/>
        <v>13</v>
      </c>
      <c r="E101" s="18">
        <f t="shared" si="24"/>
        <v>3.5416666666666665</v>
      </c>
      <c r="F101" s="13">
        <f t="shared" si="25"/>
        <v>234.5573511388889</v>
      </c>
      <c r="G101" s="10">
        <f t="shared" si="26"/>
        <v>1.5748126111111111</v>
      </c>
      <c r="H101" s="9">
        <f t="shared" si="27"/>
        <v>1.198414178</v>
      </c>
      <c r="I101" s="14">
        <f t="shared" si="28"/>
        <v>-0.6</v>
      </c>
    </row>
    <row r="102" spans="1:9" ht="13.5">
      <c r="A102" s="1" t="s">
        <v>218</v>
      </c>
      <c r="B102" s="3">
        <f t="shared" si="21"/>
        <v>39055</v>
      </c>
      <c r="C102" s="10">
        <f t="shared" si="22"/>
        <v>3</v>
      </c>
      <c r="D102" s="10">
        <f t="shared" si="23"/>
        <v>14</v>
      </c>
      <c r="E102" s="18">
        <f t="shared" si="24"/>
        <v>3.5833333333333335</v>
      </c>
      <c r="F102" s="13">
        <f t="shared" si="25"/>
        <v>234.61626905555556</v>
      </c>
      <c r="G102" s="10">
        <f t="shared" si="26"/>
        <v>1.5700285555555555</v>
      </c>
      <c r="H102" s="9">
        <f t="shared" si="27"/>
        <v>1.199170993</v>
      </c>
      <c r="I102" s="14">
        <f t="shared" si="28"/>
        <v>-0.6</v>
      </c>
    </row>
    <row r="103" spans="1:9" ht="13.5">
      <c r="A103" s="1" t="s">
        <v>219</v>
      </c>
      <c r="B103" s="3">
        <f t="shared" si="21"/>
        <v>39055</v>
      </c>
      <c r="C103" s="10">
        <f t="shared" si="22"/>
        <v>3</v>
      </c>
      <c r="D103" s="10">
        <f t="shared" si="23"/>
        <v>15</v>
      </c>
      <c r="E103" s="18">
        <f t="shared" si="24"/>
        <v>3.625</v>
      </c>
      <c r="F103" s="13">
        <f t="shared" si="25"/>
        <v>234.6752224722222</v>
      </c>
      <c r="G103" s="10">
        <f t="shared" si="26"/>
        <v>1.5652393333333334</v>
      </c>
      <c r="H103" s="9">
        <f t="shared" si="27"/>
        <v>1.19992643</v>
      </c>
      <c r="I103" s="14">
        <f t="shared" si="28"/>
        <v>-0.6</v>
      </c>
    </row>
    <row r="104" spans="1:9" ht="13.5">
      <c r="A104" s="1" t="s">
        <v>220</v>
      </c>
      <c r="B104" s="3">
        <f t="shared" si="21"/>
        <v>39055</v>
      </c>
      <c r="C104" s="10">
        <f t="shared" si="22"/>
        <v>3</v>
      </c>
      <c r="D104" s="10">
        <f t="shared" si="23"/>
        <v>16</v>
      </c>
      <c r="E104" s="18">
        <f t="shared" si="24"/>
        <v>3.6666666666666665</v>
      </c>
      <c r="F104" s="13">
        <f t="shared" si="25"/>
        <v>234.73421119444444</v>
      </c>
      <c r="G104" s="10">
        <f t="shared" si="26"/>
        <v>1.560445</v>
      </c>
      <c r="H104" s="9">
        <f t="shared" si="27"/>
        <v>1.200680492</v>
      </c>
      <c r="I104" s="14">
        <f t="shared" si="28"/>
        <v>-0.6</v>
      </c>
    </row>
    <row r="105" spans="1:9" ht="13.5">
      <c r="A105" s="1" t="s">
        <v>221</v>
      </c>
      <c r="B105" s="3">
        <f t="shared" si="21"/>
        <v>39055</v>
      </c>
      <c r="C105" s="10">
        <f t="shared" si="22"/>
        <v>3</v>
      </c>
      <c r="D105" s="10">
        <f t="shared" si="23"/>
        <v>17</v>
      </c>
      <c r="E105" s="18">
        <f t="shared" si="24"/>
        <v>3.7083333333333335</v>
      </c>
      <c r="F105" s="13">
        <f t="shared" si="25"/>
        <v>234.79323494444444</v>
      </c>
      <c r="G105" s="10">
        <f t="shared" si="26"/>
        <v>1.5556455833333334</v>
      </c>
      <c r="H105" s="9">
        <f t="shared" si="27"/>
        <v>1.201433178</v>
      </c>
      <c r="I105" s="14">
        <f t="shared" si="28"/>
        <v>-0.6</v>
      </c>
    </row>
    <row r="106" spans="1:9" ht="13.5">
      <c r="A106" s="1" t="s">
        <v>222</v>
      </c>
      <c r="B106" s="3">
        <f t="shared" si="21"/>
        <v>39055</v>
      </c>
      <c r="C106" s="10">
        <f t="shared" si="22"/>
        <v>3</v>
      </c>
      <c r="D106" s="10">
        <f t="shared" si="23"/>
        <v>18</v>
      </c>
      <c r="E106" s="18">
        <f t="shared" si="24"/>
        <v>3.75</v>
      </c>
      <c r="F106" s="13">
        <f t="shared" si="25"/>
        <v>234.85229352777776</v>
      </c>
      <c r="G106" s="10">
        <f t="shared" si="26"/>
        <v>1.5508411666666666</v>
      </c>
      <c r="H106" s="9">
        <f t="shared" si="27"/>
        <v>1.202184489</v>
      </c>
      <c r="I106" s="14">
        <f t="shared" si="28"/>
        <v>-0.6</v>
      </c>
    </row>
    <row r="107" spans="1:9" ht="13.5">
      <c r="A107" s="1" t="s">
        <v>223</v>
      </c>
      <c r="B107" s="3">
        <f t="shared" si="21"/>
        <v>39055</v>
      </c>
      <c r="C107" s="10">
        <f t="shared" si="22"/>
        <v>3</v>
      </c>
      <c r="D107" s="10">
        <f t="shared" si="23"/>
        <v>19</v>
      </c>
      <c r="E107" s="18">
        <f t="shared" si="24"/>
        <v>3.7916666666666665</v>
      </c>
      <c r="F107" s="13">
        <f t="shared" si="25"/>
        <v>234.9113866666667</v>
      </c>
      <c r="G107" s="10">
        <f t="shared" si="26"/>
        <v>1.5460317777777777</v>
      </c>
      <c r="H107" s="9">
        <f t="shared" si="27"/>
        <v>1.202934425</v>
      </c>
      <c r="I107" s="14">
        <f t="shared" si="28"/>
        <v>-0.6</v>
      </c>
    </row>
    <row r="108" spans="1:9" ht="13.5">
      <c r="A108" s="1" t="s">
        <v>224</v>
      </c>
      <c r="B108" s="3">
        <f t="shared" si="21"/>
        <v>39055</v>
      </c>
      <c r="C108" s="10">
        <f t="shared" si="22"/>
        <v>3</v>
      </c>
      <c r="D108" s="10">
        <f t="shared" si="23"/>
        <v>20</v>
      </c>
      <c r="E108" s="18">
        <f t="shared" si="24"/>
        <v>3.8333333333333335</v>
      </c>
      <c r="F108" s="13">
        <f t="shared" si="25"/>
        <v>234.97051416666667</v>
      </c>
      <c r="G108" s="10">
        <f t="shared" si="26"/>
        <v>1.541217472222222</v>
      </c>
      <c r="H108" s="9">
        <f t="shared" si="27"/>
        <v>1.203682987</v>
      </c>
      <c r="I108" s="14">
        <f t="shared" si="28"/>
        <v>-0.6</v>
      </c>
    </row>
    <row r="109" spans="1:9" ht="13.5">
      <c r="A109" s="1" t="s">
        <v>225</v>
      </c>
      <c r="B109" s="3">
        <f t="shared" si="21"/>
        <v>39055</v>
      </c>
      <c r="C109" s="10">
        <f t="shared" si="22"/>
        <v>3</v>
      </c>
      <c r="D109" s="10">
        <f t="shared" si="23"/>
        <v>21</v>
      </c>
      <c r="E109" s="18">
        <f t="shared" si="24"/>
        <v>3.875</v>
      </c>
      <c r="F109" s="13">
        <f t="shared" si="25"/>
        <v>235.02967577777778</v>
      </c>
      <c r="G109" s="10">
        <f t="shared" si="26"/>
        <v>1.5363982777777776</v>
      </c>
      <c r="H109" s="9">
        <f t="shared" si="27"/>
        <v>1.204430175</v>
      </c>
      <c r="I109" s="14">
        <f t="shared" si="28"/>
        <v>-0.6</v>
      </c>
    </row>
    <row r="110" spans="1:9" ht="13.5">
      <c r="A110" s="1" t="s">
        <v>226</v>
      </c>
      <c r="B110" s="3">
        <f t="shared" si="21"/>
        <v>39055</v>
      </c>
      <c r="C110" s="10">
        <f t="shared" si="22"/>
        <v>3</v>
      </c>
      <c r="D110" s="10">
        <f t="shared" si="23"/>
        <v>22</v>
      </c>
      <c r="E110" s="18">
        <f t="shared" si="24"/>
        <v>3.9166666666666665</v>
      </c>
      <c r="F110" s="13">
        <f t="shared" si="25"/>
        <v>235.08887130555556</v>
      </c>
      <c r="G110" s="10">
        <f t="shared" si="26"/>
        <v>1.53157425</v>
      </c>
      <c r="H110" s="9">
        <f t="shared" si="27"/>
        <v>1.20517599</v>
      </c>
      <c r="I110" s="14">
        <f t="shared" si="28"/>
        <v>-0.6</v>
      </c>
    </row>
    <row r="111" spans="1:9" ht="13.5">
      <c r="A111" s="1" t="s">
        <v>227</v>
      </c>
      <c r="B111" s="3">
        <f t="shared" si="21"/>
        <v>39055</v>
      </c>
      <c r="C111" s="10">
        <f t="shared" si="22"/>
        <v>3</v>
      </c>
      <c r="D111" s="10">
        <f t="shared" si="23"/>
        <v>23</v>
      </c>
      <c r="E111" s="18">
        <f t="shared" si="24"/>
        <v>3.9583333333333335</v>
      </c>
      <c r="F111" s="13">
        <f t="shared" si="25"/>
        <v>235.1481004722222</v>
      </c>
      <c r="G111" s="10">
        <f t="shared" si="26"/>
        <v>1.5267454166666665</v>
      </c>
      <c r="H111" s="9">
        <f t="shared" si="27"/>
        <v>1.205920433</v>
      </c>
      <c r="I111" s="14">
        <f t="shared" si="28"/>
        <v>-0.6</v>
      </c>
    </row>
    <row r="112" spans="1:9" ht="13.5">
      <c r="A112" s="1" t="s">
        <v>228</v>
      </c>
      <c r="B112" s="3">
        <f t="shared" si="21"/>
        <v>39056</v>
      </c>
      <c r="C112" s="10">
        <f t="shared" si="22"/>
        <v>4</v>
      </c>
      <c r="D112" s="10">
        <f t="shared" si="23"/>
        <v>0</v>
      </c>
      <c r="E112" s="18">
        <f t="shared" si="24"/>
        <v>4</v>
      </c>
      <c r="F112" s="13">
        <f t="shared" si="25"/>
        <v>235.20736308333332</v>
      </c>
      <c r="G112" s="10">
        <f t="shared" si="26"/>
        <v>1.521911861111111</v>
      </c>
      <c r="H112" s="9">
        <f t="shared" si="27"/>
        <v>1.206663504</v>
      </c>
      <c r="I112" s="14">
        <f t="shared" si="28"/>
        <v>-0.6</v>
      </c>
    </row>
    <row r="113" spans="1:9" ht="13.5">
      <c r="A113" s="1" t="s">
        <v>229</v>
      </c>
      <c r="B113" s="3">
        <f t="shared" si="21"/>
        <v>39056</v>
      </c>
      <c r="C113" s="10">
        <f t="shared" si="22"/>
        <v>4</v>
      </c>
      <c r="D113" s="10">
        <f t="shared" si="23"/>
        <v>1</v>
      </c>
      <c r="E113" s="18">
        <f t="shared" si="24"/>
        <v>4.041666666666667</v>
      </c>
      <c r="F113" s="13">
        <f t="shared" si="25"/>
        <v>235.26665891666667</v>
      </c>
      <c r="G113" s="10">
        <f t="shared" si="26"/>
        <v>1.5170735833333333</v>
      </c>
      <c r="H113" s="9">
        <f t="shared" si="27"/>
        <v>1.207405204</v>
      </c>
      <c r="I113" s="14">
        <f t="shared" si="28"/>
        <v>-0.6</v>
      </c>
    </row>
    <row r="114" spans="1:9" ht="13.5">
      <c r="A114" s="1" t="s">
        <v>230</v>
      </c>
      <c r="B114" s="3">
        <f t="shared" si="21"/>
        <v>39056</v>
      </c>
      <c r="C114" s="10">
        <f t="shared" si="22"/>
        <v>4</v>
      </c>
      <c r="D114" s="10">
        <f t="shared" si="23"/>
        <v>2</v>
      </c>
      <c r="E114" s="18">
        <f t="shared" si="24"/>
        <v>4.083333333333333</v>
      </c>
      <c r="F114" s="13">
        <f t="shared" si="25"/>
        <v>235.32598775</v>
      </c>
      <c r="G114" s="10">
        <f t="shared" si="26"/>
        <v>1.5122306666666667</v>
      </c>
      <c r="H114" s="9">
        <f t="shared" si="27"/>
        <v>1.208145533</v>
      </c>
      <c r="I114" s="14">
        <f t="shared" si="28"/>
        <v>-0.6</v>
      </c>
    </row>
    <row r="115" spans="1:9" ht="13.5">
      <c r="A115" s="1" t="s">
        <v>231</v>
      </c>
      <c r="B115" s="3">
        <f t="shared" si="21"/>
        <v>39056</v>
      </c>
      <c r="C115" s="10">
        <f t="shared" si="22"/>
        <v>4</v>
      </c>
      <c r="D115" s="10">
        <f t="shared" si="23"/>
        <v>3</v>
      </c>
      <c r="E115" s="18">
        <f t="shared" si="24"/>
        <v>4.125</v>
      </c>
      <c r="F115" s="13">
        <f t="shared" si="25"/>
        <v>235.3853493611111</v>
      </c>
      <c r="G115" s="10">
        <f t="shared" si="26"/>
        <v>1.5073831111111111</v>
      </c>
      <c r="H115" s="9">
        <f t="shared" si="27"/>
        <v>1.208884491</v>
      </c>
      <c r="I115" s="14">
        <f t="shared" si="28"/>
        <v>-0.6</v>
      </c>
    </row>
    <row r="116" spans="1:9" ht="13.5">
      <c r="A116" s="1" t="s">
        <v>232</v>
      </c>
      <c r="B116" s="3">
        <f t="shared" si="21"/>
        <v>39056</v>
      </c>
      <c r="C116" s="10">
        <f t="shared" si="22"/>
        <v>4</v>
      </c>
      <c r="D116" s="10">
        <f t="shared" si="23"/>
        <v>4</v>
      </c>
      <c r="E116" s="18">
        <f t="shared" si="24"/>
        <v>4.166666666666667</v>
      </c>
      <c r="F116" s="13">
        <f t="shared" si="25"/>
        <v>235.44474352777777</v>
      </c>
      <c r="G116" s="10">
        <f t="shared" si="26"/>
        <v>1.502531</v>
      </c>
      <c r="H116" s="9">
        <f t="shared" si="27"/>
        <v>1.20962208</v>
      </c>
      <c r="I116" s="14">
        <f t="shared" si="28"/>
        <v>-0.6</v>
      </c>
    </row>
    <row r="117" spans="1:9" ht="13.5">
      <c r="A117" s="1" t="s">
        <v>233</v>
      </c>
      <c r="B117" s="3">
        <f t="shared" si="21"/>
        <v>39056</v>
      </c>
      <c r="C117" s="10">
        <f t="shared" si="22"/>
        <v>4</v>
      </c>
      <c r="D117" s="10">
        <f t="shared" si="23"/>
        <v>5</v>
      </c>
      <c r="E117" s="18">
        <f t="shared" si="24"/>
        <v>4.208333333333333</v>
      </c>
      <c r="F117" s="13">
        <f t="shared" si="25"/>
        <v>235.50417002777777</v>
      </c>
      <c r="G117" s="10">
        <f t="shared" si="26"/>
        <v>1.4976743611111112</v>
      </c>
      <c r="H117" s="9">
        <f t="shared" si="27"/>
        <v>1.2103583</v>
      </c>
      <c r="I117" s="14">
        <f t="shared" si="28"/>
        <v>-0.6</v>
      </c>
    </row>
    <row r="118" spans="1:9" ht="13.5">
      <c r="A118" s="1" t="s">
        <v>234</v>
      </c>
      <c r="B118" s="3">
        <f t="shared" si="21"/>
        <v>39056</v>
      </c>
      <c r="C118" s="10">
        <f t="shared" si="22"/>
        <v>4</v>
      </c>
      <c r="D118" s="10">
        <f t="shared" si="23"/>
        <v>6</v>
      </c>
      <c r="E118" s="18">
        <f t="shared" si="24"/>
        <v>4.25</v>
      </c>
      <c r="F118" s="13">
        <f t="shared" si="25"/>
        <v>235.5636286666667</v>
      </c>
      <c r="G118" s="10">
        <f t="shared" si="26"/>
        <v>1.49281325</v>
      </c>
      <c r="H118" s="9">
        <f t="shared" si="27"/>
        <v>1.211093151</v>
      </c>
      <c r="I118" s="14">
        <f t="shared" si="28"/>
        <v>-0.6</v>
      </c>
    </row>
    <row r="119" spans="1:9" ht="13.5">
      <c r="A119" s="1" t="s">
        <v>235</v>
      </c>
      <c r="B119" s="3">
        <f t="shared" si="21"/>
        <v>39056</v>
      </c>
      <c r="C119" s="10">
        <f t="shared" si="22"/>
        <v>4</v>
      </c>
      <c r="D119" s="10">
        <f t="shared" si="23"/>
        <v>7</v>
      </c>
      <c r="E119" s="18">
        <f t="shared" si="24"/>
        <v>4.291666666666667</v>
      </c>
      <c r="F119" s="13">
        <f t="shared" si="25"/>
        <v>235.62311919444446</v>
      </c>
      <c r="G119" s="10">
        <f t="shared" si="26"/>
        <v>1.4879476944444445</v>
      </c>
      <c r="H119" s="9">
        <f t="shared" si="27"/>
        <v>1.211826635</v>
      </c>
      <c r="I119" s="14">
        <f t="shared" si="28"/>
        <v>-0.6</v>
      </c>
    </row>
    <row r="120" spans="1:9" ht="13.5">
      <c r="A120" s="1" t="s">
        <v>236</v>
      </c>
      <c r="B120" s="3">
        <f t="shared" si="21"/>
        <v>39056</v>
      </c>
      <c r="C120" s="10">
        <f t="shared" si="22"/>
        <v>4</v>
      </c>
      <c r="D120" s="10">
        <f t="shared" si="23"/>
        <v>8</v>
      </c>
      <c r="E120" s="18">
        <f t="shared" si="24"/>
        <v>4.333333333333333</v>
      </c>
      <c r="F120" s="13">
        <f t="shared" si="25"/>
        <v>235.68264141666666</v>
      </c>
      <c r="G120" s="10">
        <f t="shared" si="26"/>
        <v>1.48307775</v>
      </c>
      <c r="H120" s="9">
        <f t="shared" si="27"/>
        <v>1.212558752</v>
      </c>
      <c r="I120" s="14">
        <f t="shared" si="28"/>
        <v>-0.6</v>
      </c>
    </row>
    <row r="121" spans="1:9" ht="13.5">
      <c r="A121" s="1" t="s">
        <v>237</v>
      </c>
      <c r="B121" s="3">
        <f t="shared" si="21"/>
        <v>39056</v>
      </c>
      <c r="C121" s="10">
        <f t="shared" si="22"/>
        <v>4</v>
      </c>
      <c r="D121" s="10">
        <f t="shared" si="23"/>
        <v>9</v>
      </c>
      <c r="E121" s="18">
        <f t="shared" si="24"/>
        <v>4.375</v>
      </c>
      <c r="F121" s="13">
        <f t="shared" si="25"/>
        <v>235.7421951388889</v>
      </c>
      <c r="G121" s="10">
        <f t="shared" si="26"/>
        <v>1.4782034444444445</v>
      </c>
      <c r="H121" s="9">
        <f t="shared" si="27"/>
        <v>1.213289502</v>
      </c>
      <c r="I121" s="14">
        <f t="shared" si="28"/>
        <v>-0.6</v>
      </c>
    </row>
    <row r="122" spans="1:9" ht="13.5">
      <c r="A122" s="1" t="s">
        <v>238</v>
      </c>
      <c r="B122" s="3">
        <f t="shared" si="21"/>
        <v>39056</v>
      </c>
      <c r="C122" s="10">
        <f t="shared" si="22"/>
        <v>4</v>
      </c>
      <c r="D122" s="10">
        <f t="shared" si="23"/>
        <v>10</v>
      </c>
      <c r="E122" s="18">
        <f t="shared" si="24"/>
        <v>4.416666666666667</v>
      </c>
      <c r="F122" s="13">
        <f t="shared" si="25"/>
        <v>235.8017801388889</v>
      </c>
      <c r="G122" s="10">
        <f t="shared" si="26"/>
        <v>1.4733248333333335</v>
      </c>
      <c r="H122" s="9">
        <f t="shared" si="27"/>
        <v>1.214018886</v>
      </c>
      <c r="I122" s="14">
        <f t="shared" si="28"/>
        <v>-0.6</v>
      </c>
    </row>
    <row r="123" spans="1:9" ht="13.5">
      <c r="A123" s="1" t="s">
        <v>239</v>
      </c>
      <c r="B123" s="3">
        <f t="shared" si="21"/>
        <v>39056</v>
      </c>
      <c r="C123" s="10">
        <f t="shared" si="22"/>
        <v>4</v>
      </c>
      <c r="D123" s="10">
        <f t="shared" si="23"/>
        <v>11</v>
      </c>
      <c r="E123" s="18">
        <f t="shared" si="24"/>
        <v>4.458333333333333</v>
      </c>
      <c r="F123" s="13">
        <f t="shared" si="25"/>
        <v>235.86139619444444</v>
      </c>
      <c r="G123" s="10">
        <f t="shared" si="26"/>
        <v>1.4684419444444445</v>
      </c>
      <c r="H123" s="9">
        <f t="shared" si="27"/>
        <v>1.214746905</v>
      </c>
      <c r="I123" s="14">
        <f t="shared" si="28"/>
        <v>-0.6</v>
      </c>
    </row>
    <row r="124" spans="1:9" ht="13.5">
      <c r="A124" s="1" t="s">
        <v>240</v>
      </c>
      <c r="B124" s="3">
        <f t="shared" si="21"/>
        <v>39056</v>
      </c>
      <c r="C124" s="10">
        <f t="shared" si="22"/>
        <v>4</v>
      </c>
      <c r="D124" s="10">
        <f t="shared" si="23"/>
        <v>12</v>
      </c>
      <c r="E124" s="18">
        <f t="shared" si="24"/>
        <v>4.5</v>
      </c>
      <c r="F124" s="13">
        <f t="shared" si="25"/>
        <v>235.9210431111111</v>
      </c>
      <c r="G124" s="10">
        <f t="shared" si="26"/>
        <v>1.4635548333333332</v>
      </c>
      <c r="H124" s="9">
        <f t="shared" si="27"/>
        <v>1.215473559</v>
      </c>
      <c r="I124" s="14">
        <f t="shared" si="28"/>
        <v>-0.6</v>
      </c>
    </row>
    <row r="125" spans="1:9" ht="13.5">
      <c r="A125" s="1" t="s">
        <v>241</v>
      </c>
      <c r="B125" s="3">
        <f t="shared" si="21"/>
        <v>39056</v>
      </c>
      <c r="C125" s="10">
        <f t="shared" si="22"/>
        <v>4</v>
      </c>
      <c r="D125" s="10">
        <f t="shared" si="23"/>
        <v>13</v>
      </c>
      <c r="E125" s="18">
        <f t="shared" si="24"/>
        <v>4.541666666666667</v>
      </c>
      <c r="F125" s="13">
        <f t="shared" si="25"/>
        <v>235.98072066666666</v>
      </c>
      <c r="G125" s="10">
        <f t="shared" si="26"/>
        <v>1.4586635555555556</v>
      </c>
      <c r="H125" s="9">
        <f t="shared" si="27"/>
        <v>1.216198849</v>
      </c>
      <c r="I125" s="14">
        <f t="shared" si="28"/>
        <v>-0.6</v>
      </c>
    </row>
    <row r="126" spans="1:9" ht="13.5">
      <c r="A126" s="1" t="s">
        <v>242</v>
      </c>
      <c r="B126" s="3">
        <f t="shared" si="21"/>
        <v>39056</v>
      </c>
      <c r="C126" s="10">
        <f t="shared" si="22"/>
        <v>4</v>
      </c>
      <c r="D126" s="10">
        <f t="shared" si="23"/>
        <v>14</v>
      </c>
      <c r="E126" s="18">
        <f t="shared" si="24"/>
        <v>4.583333333333333</v>
      </c>
      <c r="F126" s="13">
        <f t="shared" si="25"/>
        <v>236.04042866666666</v>
      </c>
      <c r="G126" s="10">
        <f t="shared" si="26"/>
        <v>1.4537681111111111</v>
      </c>
      <c r="H126" s="9">
        <f t="shared" si="27"/>
        <v>1.216922777</v>
      </c>
      <c r="I126" s="14">
        <f t="shared" si="28"/>
        <v>-0.6</v>
      </c>
    </row>
    <row r="127" spans="1:9" ht="13.5">
      <c r="A127" s="1" t="s">
        <v>243</v>
      </c>
      <c r="B127" s="3">
        <f t="shared" si="21"/>
        <v>39056</v>
      </c>
      <c r="C127" s="10">
        <f t="shared" si="22"/>
        <v>4</v>
      </c>
      <c r="D127" s="10">
        <f t="shared" si="23"/>
        <v>15</v>
      </c>
      <c r="E127" s="18">
        <f t="shared" si="24"/>
        <v>4.625</v>
      </c>
      <c r="F127" s="13">
        <f t="shared" si="25"/>
        <v>236.10016694444442</v>
      </c>
      <c r="G127" s="10">
        <f t="shared" si="26"/>
        <v>1.4488685833333332</v>
      </c>
      <c r="H127" s="9">
        <f t="shared" si="27"/>
        <v>1.217645341</v>
      </c>
      <c r="I127" s="14">
        <f t="shared" si="28"/>
        <v>-0.6</v>
      </c>
    </row>
    <row r="128" spans="1:9" ht="13.5">
      <c r="A128" s="1" t="s">
        <v>244</v>
      </c>
      <c r="B128" s="3">
        <f t="shared" si="21"/>
        <v>39056</v>
      </c>
      <c r="C128" s="10">
        <f t="shared" si="22"/>
        <v>4</v>
      </c>
      <c r="D128" s="10">
        <f t="shared" si="23"/>
        <v>16</v>
      </c>
      <c r="E128" s="18">
        <f t="shared" si="24"/>
        <v>4.666666666666667</v>
      </c>
      <c r="F128" s="13">
        <f t="shared" si="25"/>
        <v>236.15993525000002</v>
      </c>
      <c r="G128" s="10">
        <f t="shared" si="26"/>
        <v>1.443965</v>
      </c>
      <c r="H128" s="9">
        <f t="shared" si="27"/>
        <v>1.218366544</v>
      </c>
      <c r="I128" s="14">
        <f t="shared" si="28"/>
        <v>-0.6</v>
      </c>
    </row>
    <row r="129" spans="1:9" ht="13.5">
      <c r="A129" s="1" t="s">
        <v>245</v>
      </c>
      <c r="B129" s="3">
        <f t="shared" si="21"/>
        <v>39056</v>
      </c>
      <c r="C129" s="10">
        <f t="shared" si="22"/>
        <v>4</v>
      </c>
      <c r="D129" s="10">
        <f t="shared" si="23"/>
        <v>17</v>
      </c>
      <c r="E129" s="18">
        <f t="shared" si="24"/>
        <v>4.708333333333333</v>
      </c>
      <c r="F129" s="13">
        <f t="shared" si="25"/>
        <v>236.2197333888889</v>
      </c>
      <c r="G129" s="10">
        <f t="shared" si="26"/>
        <v>1.439057388888889</v>
      </c>
      <c r="H129" s="9">
        <f t="shared" si="27"/>
        <v>1.219086386</v>
      </c>
      <c r="I129" s="14">
        <f t="shared" si="28"/>
        <v>-0.6</v>
      </c>
    </row>
    <row r="130" spans="1:9" ht="13.5">
      <c r="A130" s="1" t="s">
        <v>246</v>
      </c>
      <c r="B130" s="3">
        <f t="shared" si="21"/>
        <v>39056</v>
      </c>
      <c r="C130" s="10">
        <f t="shared" si="22"/>
        <v>4</v>
      </c>
      <c r="D130" s="10">
        <f t="shared" si="23"/>
        <v>18</v>
      </c>
      <c r="E130" s="18">
        <f t="shared" si="24"/>
        <v>4.75</v>
      </c>
      <c r="F130" s="13">
        <f t="shared" si="25"/>
        <v>236.27956116666667</v>
      </c>
      <c r="G130" s="10">
        <f t="shared" si="26"/>
        <v>1.4341458055555556</v>
      </c>
      <c r="H130" s="9">
        <f t="shared" si="27"/>
        <v>1.219804867</v>
      </c>
      <c r="I130" s="14">
        <f t="shared" si="28"/>
        <v>-0.6</v>
      </c>
    </row>
    <row r="131" spans="1:9" ht="13.5">
      <c r="A131" s="1" t="s">
        <v>247</v>
      </c>
      <c r="B131" s="3">
        <f t="shared" si="21"/>
        <v>39056</v>
      </c>
      <c r="C131" s="10">
        <f t="shared" si="22"/>
        <v>4</v>
      </c>
      <c r="D131" s="10">
        <f t="shared" si="23"/>
        <v>19</v>
      </c>
      <c r="E131" s="18">
        <f t="shared" si="24"/>
        <v>4.791666666666667</v>
      </c>
      <c r="F131" s="13">
        <f t="shared" si="25"/>
        <v>236.3394184166667</v>
      </c>
      <c r="G131" s="10">
        <f t="shared" si="26"/>
        <v>1.429230277777778</v>
      </c>
      <c r="H131" s="9">
        <f t="shared" si="27"/>
        <v>1.220521989</v>
      </c>
      <c r="I131" s="14">
        <f t="shared" si="28"/>
        <v>-0.6</v>
      </c>
    </row>
    <row r="132" spans="1:9" ht="13.5">
      <c r="A132" s="1" t="s">
        <v>248</v>
      </c>
      <c r="B132" s="3">
        <f t="shared" si="21"/>
        <v>39056</v>
      </c>
      <c r="C132" s="10">
        <f t="shared" si="22"/>
        <v>4</v>
      </c>
      <c r="D132" s="10">
        <f t="shared" si="23"/>
        <v>20</v>
      </c>
      <c r="E132" s="18">
        <f t="shared" si="24"/>
        <v>4.833333333333333</v>
      </c>
      <c r="F132" s="13">
        <f t="shared" si="25"/>
        <v>236.39930488888888</v>
      </c>
      <c r="G132" s="10">
        <f t="shared" si="26"/>
        <v>1.4243108611111113</v>
      </c>
      <c r="H132" s="9">
        <f t="shared" si="27"/>
        <v>1.221237751</v>
      </c>
      <c r="I132" s="14">
        <f t="shared" si="28"/>
        <v>-0.59</v>
      </c>
    </row>
    <row r="133" spans="1:9" ht="13.5">
      <c r="A133" s="1" t="s">
        <v>249</v>
      </c>
      <c r="B133" s="3">
        <f t="shared" si="21"/>
        <v>39056</v>
      </c>
      <c r="C133" s="10">
        <f t="shared" si="22"/>
        <v>4</v>
      </c>
      <c r="D133" s="10">
        <f t="shared" si="23"/>
        <v>21</v>
      </c>
      <c r="E133" s="18">
        <f t="shared" si="24"/>
        <v>4.875</v>
      </c>
      <c r="F133" s="13">
        <f t="shared" si="25"/>
        <v>236.45922041666665</v>
      </c>
      <c r="G133" s="10">
        <f t="shared" si="26"/>
        <v>1.4193875833333334</v>
      </c>
      <c r="H133" s="9">
        <f t="shared" si="27"/>
        <v>1.221952155</v>
      </c>
      <c r="I133" s="14">
        <f t="shared" si="28"/>
        <v>-0.59</v>
      </c>
    </row>
    <row r="134" spans="1:9" ht="13.5">
      <c r="A134" s="1" t="s">
        <v>250</v>
      </c>
      <c r="B134" s="3">
        <f t="shared" si="21"/>
        <v>39056</v>
      </c>
      <c r="C134" s="10">
        <f t="shared" si="22"/>
        <v>4</v>
      </c>
      <c r="D134" s="10">
        <f t="shared" si="23"/>
        <v>22</v>
      </c>
      <c r="E134" s="18">
        <f t="shared" si="24"/>
        <v>4.916666666666667</v>
      </c>
      <c r="F134" s="13">
        <f t="shared" si="25"/>
        <v>236.51916483333335</v>
      </c>
      <c r="G134" s="10">
        <f t="shared" si="26"/>
        <v>1.4144605</v>
      </c>
      <c r="H134" s="9">
        <f t="shared" si="27"/>
        <v>1.222665202</v>
      </c>
      <c r="I134" s="14">
        <f t="shared" si="28"/>
        <v>-0.59</v>
      </c>
    </row>
    <row r="135" spans="1:9" ht="13.5">
      <c r="A135" s="1" t="s">
        <v>251</v>
      </c>
      <c r="B135" s="3">
        <f t="shared" si="21"/>
        <v>39056</v>
      </c>
      <c r="C135" s="10">
        <f t="shared" si="22"/>
        <v>4</v>
      </c>
      <c r="D135" s="10">
        <f t="shared" si="23"/>
        <v>23</v>
      </c>
      <c r="E135" s="18">
        <f t="shared" si="24"/>
        <v>4.958333333333333</v>
      </c>
      <c r="F135" s="13">
        <f t="shared" si="25"/>
        <v>236.57913788888888</v>
      </c>
      <c r="G135" s="10">
        <f t="shared" si="26"/>
        <v>1.4095296388888887</v>
      </c>
      <c r="H135" s="9">
        <f t="shared" si="27"/>
        <v>1.223376892</v>
      </c>
      <c r="I135" s="14">
        <f t="shared" si="28"/>
        <v>-0.59</v>
      </c>
    </row>
    <row r="136" spans="1:9" ht="13.5">
      <c r="A136" s="1" t="s">
        <v>252</v>
      </c>
      <c r="B136" s="3">
        <f t="shared" si="21"/>
        <v>39057</v>
      </c>
      <c r="C136" s="10">
        <f t="shared" si="22"/>
        <v>5</v>
      </c>
      <c r="D136" s="10">
        <f t="shared" si="23"/>
        <v>0</v>
      </c>
      <c r="E136" s="18">
        <f t="shared" si="24"/>
        <v>5</v>
      </c>
      <c r="F136" s="13">
        <f t="shared" si="25"/>
        <v>236.63913944444442</v>
      </c>
      <c r="G136" s="10">
        <f t="shared" si="26"/>
        <v>1.4045950555555555</v>
      </c>
      <c r="H136" s="9">
        <f t="shared" si="27"/>
        <v>1.224087226</v>
      </c>
      <c r="I136" s="14">
        <f t="shared" si="28"/>
        <v>-0.59</v>
      </c>
    </row>
    <row r="137" spans="1:9" ht="13.5">
      <c r="A137" s="1" t="s">
        <v>253</v>
      </c>
      <c r="B137" s="3">
        <f t="shared" si="21"/>
        <v>39057</v>
      </c>
      <c r="C137" s="10">
        <f t="shared" si="22"/>
        <v>5</v>
      </c>
      <c r="D137" s="10">
        <f t="shared" si="23"/>
        <v>1</v>
      </c>
      <c r="E137" s="18">
        <f t="shared" si="24"/>
        <v>5.041666666666667</v>
      </c>
      <c r="F137" s="13">
        <f t="shared" si="25"/>
        <v>236.69916927777777</v>
      </c>
      <c r="G137" s="10">
        <f t="shared" si="26"/>
        <v>1.3996567777777777</v>
      </c>
      <c r="H137" s="9">
        <f t="shared" si="27"/>
        <v>1.224796204</v>
      </c>
      <c r="I137" s="14">
        <f t="shared" si="28"/>
        <v>-0.59</v>
      </c>
    </row>
    <row r="138" spans="1:9" ht="13.5">
      <c r="A138" s="1" t="s">
        <v>254</v>
      </c>
      <c r="B138" s="3">
        <f t="shared" si="21"/>
        <v>39057</v>
      </c>
      <c r="C138" s="10">
        <f t="shared" si="22"/>
        <v>5</v>
      </c>
      <c r="D138" s="10">
        <f t="shared" si="23"/>
        <v>2</v>
      </c>
      <c r="E138" s="18">
        <f t="shared" si="24"/>
        <v>5.083333333333333</v>
      </c>
      <c r="F138" s="13">
        <f t="shared" si="25"/>
        <v>236.75922719444443</v>
      </c>
      <c r="G138" s="10">
        <f t="shared" si="26"/>
        <v>1.3947148333333332</v>
      </c>
      <c r="H138" s="9">
        <f t="shared" si="27"/>
        <v>1.225503828</v>
      </c>
      <c r="I138" s="14">
        <f t="shared" si="28"/>
        <v>-0.59</v>
      </c>
    </row>
    <row r="139" spans="1:9" ht="13.5">
      <c r="A139" s="1" t="s">
        <v>255</v>
      </c>
      <c r="B139" s="3">
        <f t="shared" si="21"/>
        <v>39057</v>
      </c>
      <c r="C139" s="10">
        <f t="shared" si="22"/>
        <v>5</v>
      </c>
      <c r="D139" s="10">
        <f t="shared" si="23"/>
        <v>3</v>
      </c>
      <c r="E139" s="18">
        <f t="shared" si="24"/>
        <v>5.125</v>
      </c>
      <c r="F139" s="13">
        <f t="shared" si="25"/>
        <v>236.81931302777778</v>
      </c>
      <c r="G139" s="10">
        <f t="shared" si="26"/>
        <v>1.38976925</v>
      </c>
      <c r="H139" s="9">
        <f t="shared" si="27"/>
        <v>1.226210099</v>
      </c>
      <c r="I139" s="14">
        <f t="shared" si="28"/>
        <v>-0.59</v>
      </c>
    </row>
    <row r="140" spans="1:9" ht="13.5">
      <c r="A140" s="1" t="s">
        <v>256</v>
      </c>
      <c r="B140" s="3">
        <f t="shared" si="21"/>
        <v>39057</v>
      </c>
      <c r="C140" s="10">
        <f t="shared" si="22"/>
        <v>5</v>
      </c>
      <c r="D140" s="10">
        <f t="shared" si="23"/>
        <v>4</v>
      </c>
      <c r="E140" s="18">
        <f t="shared" si="24"/>
        <v>5.166666666666667</v>
      </c>
      <c r="F140" s="13">
        <f t="shared" si="25"/>
        <v>236.8794266111111</v>
      </c>
      <c r="G140" s="10">
        <f t="shared" si="26"/>
        <v>1.3848201111111111</v>
      </c>
      <c r="H140" s="9">
        <f t="shared" si="27"/>
        <v>1.226915016</v>
      </c>
      <c r="I140" s="14">
        <f t="shared" si="28"/>
        <v>-0.59</v>
      </c>
    </row>
    <row r="141" spans="1:9" ht="13.5">
      <c r="A141" s="1" t="s">
        <v>257</v>
      </c>
      <c r="B141" s="3">
        <f t="shared" si="21"/>
        <v>39057</v>
      </c>
      <c r="C141" s="10">
        <f t="shared" si="22"/>
        <v>5</v>
      </c>
      <c r="D141" s="10">
        <f t="shared" si="23"/>
        <v>5</v>
      </c>
      <c r="E141" s="18">
        <f t="shared" si="24"/>
        <v>5.208333333333333</v>
      </c>
      <c r="F141" s="13">
        <f t="shared" si="25"/>
        <v>236.93956772222222</v>
      </c>
      <c r="G141" s="10">
        <f t="shared" si="26"/>
        <v>1.3798674444444445</v>
      </c>
      <c r="H141" s="9">
        <f t="shared" si="27"/>
        <v>1.227618581</v>
      </c>
      <c r="I141" s="14">
        <f t="shared" si="28"/>
        <v>-0.59</v>
      </c>
    </row>
    <row r="142" spans="1:9" ht="13.5">
      <c r="A142" s="1" t="s">
        <v>258</v>
      </c>
      <c r="B142" s="3">
        <f t="shared" si="21"/>
        <v>39057</v>
      </c>
      <c r="C142" s="10">
        <f t="shared" si="22"/>
        <v>5</v>
      </c>
      <c r="D142" s="10">
        <f t="shared" si="23"/>
        <v>6</v>
      </c>
      <c r="E142" s="18">
        <f t="shared" si="24"/>
        <v>5.25</v>
      </c>
      <c r="F142" s="13">
        <f t="shared" si="25"/>
        <v>236.99973619444444</v>
      </c>
      <c r="G142" s="10">
        <f t="shared" si="26"/>
        <v>1.3749112777777779</v>
      </c>
      <c r="H142" s="9">
        <f t="shared" si="27"/>
        <v>1.228320795</v>
      </c>
      <c r="I142" s="14">
        <f t="shared" si="28"/>
        <v>-0.59</v>
      </c>
    </row>
    <row r="143" spans="1:9" ht="13.5">
      <c r="A143" s="1" t="s">
        <v>259</v>
      </c>
      <c r="B143" s="3">
        <f t="shared" si="21"/>
        <v>39057</v>
      </c>
      <c r="C143" s="10">
        <f t="shared" si="22"/>
        <v>5</v>
      </c>
      <c r="D143" s="10">
        <f t="shared" si="23"/>
        <v>7</v>
      </c>
      <c r="E143" s="18">
        <f t="shared" si="24"/>
        <v>5.291666666666667</v>
      </c>
      <c r="F143" s="13">
        <f t="shared" si="25"/>
        <v>237.05993183333334</v>
      </c>
      <c r="G143" s="10">
        <f t="shared" si="26"/>
        <v>1.3699516388888888</v>
      </c>
      <c r="H143" s="9">
        <f t="shared" si="27"/>
        <v>1.229021658</v>
      </c>
      <c r="I143" s="14">
        <f t="shared" si="28"/>
        <v>-0.59</v>
      </c>
    </row>
    <row r="144" spans="1:9" ht="13.5">
      <c r="A144" s="1" t="s">
        <v>260</v>
      </c>
      <c r="B144" s="3">
        <f t="shared" si="21"/>
        <v>39057</v>
      </c>
      <c r="C144" s="10">
        <f t="shared" si="22"/>
        <v>5</v>
      </c>
      <c r="D144" s="10">
        <f t="shared" si="23"/>
        <v>8</v>
      </c>
      <c r="E144" s="18">
        <f t="shared" si="24"/>
        <v>5.333333333333333</v>
      </c>
      <c r="F144" s="13">
        <f t="shared" si="25"/>
        <v>237.12015447222223</v>
      </c>
      <c r="G144" s="10">
        <f t="shared" si="26"/>
        <v>1.3649885833333335</v>
      </c>
      <c r="H144" s="9">
        <f t="shared" si="27"/>
        <v>1.229721171</v>
      </c>
      <c r="I144" s="14">
        <f t="shared" si="28"/>
        <v>-0.59</v>
      </c>
    </row>
    <row r="145" spans="1:9" ht="13.5">
      <c r="A145" s="1" t="s">
        <v>261</v>
      </c>
      <c r="B145" s="3">
        <f aca="true" t="shared" si="29" ref="B145:B208">DATE(FIXED(MID(A145,9,4)),FIXED(MID(A145,4,3)),FIXED(MID(A145,1,3)))</f>
        <v>39057</v>
      </c>
      <c r="C145" s="10">
        <f aca="true" t="shared" si="30" ref="C145:C208">B145-$B$16</f>
        <v>5</v>
      </c>
      <c r="D145" s="10">
        <f aca="true" t="shared" si="31" ref="D145:D208">VALUE(MID(A145,14,2))</f>
        <v>9</v>
      </c>
      <c r="E145" s="18">
        <f aca="true" t="shared" si="32" ref="E145:E208">C145+D145/24</f>
        <v>5.375</v>
      </c>
      <c r="F145" s="13">
        <f aca="true" t="shared" si="33" ref="F145:F208">VALUE(MID(A145,27,3))+VALUE(MID(A145,31,2))/60+VALUE(MID(A145,34,7))/3600</f>
        <v>237.18040391666665</v>
      </c>
      <c r="G145" s="10">
        <f aca="true" t="shared" si="34" ref="G145:G208">(VALUE(MID(A145,44,2))+VALUE(MID(A145,47,2))/60+VALUE(MID(A145,50,7))/3600)*(IF(MID(A145,43,1)="-",-1,1))</f>
        <v>1.360022138888889</v>
      </c>
      <c r="H145" s="9">
        <f aca="true" t="shared" si="35" ref="H145:H208">VALUE(MID(A145,59,14))</f>
        <v>1.230419335</v>
      </c>
      <c r="I145" s="14">
        <f aca="true" t="shared" si="36" ref="I145:I208">VALUE(MID(A145,74,6))</f>
        <v>-0.59</v>
      </c>
    </row>
    <row r="146" spans="1:9" ht="13.5">
      <c r="A146" s="1" t="s">
        <v>262</v>
      </c>
      <c r="B146" s="3">
        <f t="shared" si="29"/>
        <v>39057</v>
      </c>
      <c r="C146" s="10">
        <f t="shared" si="30"/>
        <v>5</v>
      </c>
      <c r="D146" s="10">
        <f t="shared" si="31"/>
        <v>10</v>
      </c>
      <c r="E146" s="18">
        <f t="shared" si="32"/>
        <v>5.416666666666667</v>
      </c>
      <c r="F146" s="13">
        <f t="shared" si="33"/>
        <v>237.24068002777776</v>
      </c>
      <c r="G146" s="10">
        <f t="shared" si="34"/>
        <v>1.3550523333333335</v>
      </c>
      <c r="H146" s="9">
        <f t="shared" si="35"/>
        <v>1.231116151</v>
      </c>
      <c r="I146" s="14">
        <f t="shared" si="36"/>
        <v>-0.59</v>
      </c>
    </row>
    <row r="147" spans="1:9" ht="13.5">
      <c r="A147" s="1" t="s">
        <v>263</v>
      </c>
      <c r="B147" s="3">
        <f t="shared" si="29"/>
        <v>39057</v>
      </c>
      <c r="C147" s="10">
        <f t="shared" si="30"/>
        <v>5</v>
      </c>
      <c r="D147" s="10">
        <f t="shared" si="31"/>
        <v>11</v>
      </c>
      <c r="E147" s="18">
        <f t="shared" si="32"/>
        <v>5.458333333333333</v>
      </c>
      <c r="F147" s="13">
        <f t="shared" si="33"/>
        <v>237.30098258333334</v>
      </c>
      <c r="G147" s="10">
        <f t="shared" si="34"/>
        <v>1.3500792222222222</v>
      </c>
      <c r="H147" s="9">
        <f t="shared" si="35"/>
        <v>1.23181162</v>
      </c>
      <c r="I147" s="14">
        <f t="shared" si="36"/>
        <v>-0.59</v>
      </c>
    </row>
    <row r="148" spans="1:9" ht="13.5">
      <c r="A148" s="1" t="s">
        <v>264</v>
      </c>
      <c r="B148" s="3">
        <f t="shared" si="29"/>
        <v>39057</v>
      </c>
      <c r="C148" s="10">
        <f t="shared" si="30"/>
        <v>5</v>
      </c>
      <c r="D148" s="10">
        <f t="shared" si="31"/>
        <v>12</v>
      </c>
      <c r="E148" s="18">
        <f t="shared" si="32"/>
        <v>5.5</v>
      </c>
      <c r="F148" s="13">
        <f t="shared" si="33"/>
        <v>237.36131141666667</v>
      </c>
      <c r="G148" s="10">
        <f t="shared" si="34"/>
        <v>1.345102861111111</v>
      </c>
      <c r="H148" s="9">
        <f t="shared" si="35"/>
        <v>1.232505742</v>
      </c>
      <c r="I148" s="14">
        <f t="shared" si="36"/>
        <v>-0.59</v>
      </c>
    </row>
    <row r="149" spans="1:9" ht="13.5">
      <c r="A149" s="1" t="s">
        <v>265</v>
      </c>
      <c r="B149" s="3">
        <f t="shared" si="29"/>
        <v>39057</v>
      </c>
      <c r="C149" s="10">
        <f t="shared" si="30"/>
        <v>5</v>
      </c>
      <c r="D149" s="10">
        <f t="shared" si="31"/>
        <v>13</v>
      </c>
      <c r="E149" s="18">
        <f t="shared" si="32"/>
        <v>5.541666666666667</v>
      </c>
      <c r="F149" s="13">
        <f t="shared" si="33"/>
        <v>237.4216663611111</v>
      </c>
      <c r="G149" s="10">
        <f t="shared" si="34"/>
        <v>1.34012325</v>
      </c>
      <c r="H149" s="9">
        <f t="shared" si="35"/>
        <v>1.233198519</v>
      </c>
      <c r="I149" s="14">
        <f t="shared" si="36"/>
        <v>-0.59</v>
      </c>
    </row>
    <row r="150" spans="1:9" ht="13.5">
      <c r="A150" s="1" t="s">
        <v>266</v>
      </c>
      <c r="B150" s="3">
        <f t="shared" si="29"/>
        <v>39057</v>
      </c>
      <c r="C150" s="10">
        <f t="shared" si="30"/>
        <v>5</v>
      </c>
      <c r="D150" s="10">
        <f t="shared" si="31"/>
        <v>14</v>
      </c>
      <c r="E150" s="18">
        <f t="shared" si="32"/>
        <v>5.583333333333333</v>
      </c>
      <c r="F150" s="13">
        <f t="shared" si="33"/>
        <v>237.48204722222223</v>
      </c>
      <c r="G150" s="10">
        <f t="shared" si="34"/>
        <v>1.3351404444444444</v>
      </c>
      <c r="H150" s="9">
        <f t="shared" si="35"/>
        <v>1.23388995</v>
      </c>
      <c r="I150" s="14">
        <f t="shared" si="36"/>
        <v>-0.59</v>
      </c>
    </row>
    <row r="151" spans="1:9" ht="13.5">
      <c r="A151" s="1" t="s">
        <v>267</v>
      </c>
      <c r="B151" s="3">
        <f t="shared" si="29"/>
        <v>39057</v>
      </c>
      <c r="C151" s="10">
        <f t="shared" si="30"/>
        <v>5</v>
      </c>
      <c r="D151" s="10">
        <f t="shared" si="31"/>
        <v>15</v>
      </c>
      <c r="E151" s="18">
        <f t="shared" si="32"/>
        <v>5.625</v>
      </c>
      <c r="F151" s="13">
        <f t="shared" si="33"/>
        <v>237.5424538888889</v>
      </c>
      <c r="G151" s="10">
        <f t="shared" si="34"/>
        <v>1.3301544722222223</v>
      </c>
      <c r="H151" s="9">
        <f t="shared" si="35"/>
        <v>1.234580038</v>
      </c>
      <c r="I151" s="14">
        <f t="shared" si="36"/>
        <v>-0.59</v>
      </c>
    </row>
    <row r="152" spans="1:9" ht="13.5">
      <c r="A152" s="1" t="s">
        <v>268</v>
      </c>
      <c r="B152" s="3">
        <f t="shared" si="29"/>
        <v>39057</v>
      </c>
      <c r="C152" s="10">
        <f t="shared" si="30"/>
        <v>5</v>
      </c>
      <c r="D152" s="10">
        <f t="shared" si="31"/>
        <v>16</v>
      </c>
      <c r="E152" s="18">
        <f t="shared" si="32"/>
        <v>5.666666666666667</v>
      </c>
      <c r="F152" s="13">
        <f t="shared" si="33"/>
        <v>237.6028861111111</v>
      </c>
      <c r="G152" s="10">
        <f t="shared" si="34"/>
        <v>1.3251653888888888</v>
      </c>
      <c r="H152" s="9">
        <f t="shared" si="35"/>
        <v>1.235268782</v>
      </c>
      <c r="I152" s="14">
        <f t="shared" si="36"/>
        <v>-0.59</v>
      </c>
    </row>
    <row r="153" spans="1:9" ht="13.5">
      <c r="A153" s="1" t="s">
        <v>269</v>
      </c>
      <c r="B153" s="3">
        <f t="shared" si="29"/>
        <v>39057</v>
      </c>
      <c r="C153" s="10">
        <f t="shared" si="30"/>
        <v>5</v>
      </c>
      <c r="D153" s="10">
        <f t="shared" si="31"/>
        <v>17</v>
      </c>
      <c r="E153" s="18">
        <f t="shared" si="32"/>
        <v>5.708333333333333</v>
      </c>
      <c r="F153" s="13">
        <f t="shared" si="33"/>
        <v>237.66334377777778</v>
      </c>
      <c r="G153" s="10">
        <f t="shared" si="34"/>
        <v>1.3201732222222222</v>
      </c>
      <c r="H153" s="9">
        <f t="shared" si="35"/>
        <v>1.235956184</v>
      </c>
      <c r="I153" s="14">
        <f t="shared" si="36"/>
        <v>-0.59</v>
      </c>
    </row>
    <row r="154" spans="1:9" ht="13.5">
      <c r="A154" s="1" t="s">
        <v>270</v>
      </c>
      <c r="B154" s="3">
        <f t="shared" si="29"/>
        <v>39057</v>
      </c>
      <c r="C154" s="10">
        <f t="shared" si="30"/>
        <v>5</v>
      </c>
      <c r="D154" s="10">
        <f t="shared" si="31"/>
        <v>18</v>
      </c>
      <c r="E154" s="18">
        <f t="shared" si="32"/>
        <v>5.75</v>
      </c>
      <c r="F154" s="13">
        <f t="shared" si="33"/>
        <v>237.72382669444445</v>
      </c>
      <c r="G154" s="10">
        <f t="shared" si="34"/>
        <v>1.315178</v>
      </c>
      <c r="H154" s="9">
        <f t="shared" si="35"/>
        <v>1.236642244</v>
      </c>
      <c r="I154" s="14">
        <f t="shared" si="36"/>
        <v>-0.59</v>
      </c>
    </row>
    <row r="155" spans="1:9" ht="13.5">
      <c r="A155" s="1" t="s">
        <v>271</v>
      </c>
      <c r="B155" s="3">
        <f t="shared" si="29"/>
        <v>39057</v>
      </c>
      <c r="C155" s="10">
        <f t="shared" si="30"/>
        <v>5</v>
      </c>
      <c r="D155" s="10">
        <f t="shared" si="31"/>
        <v>19</v>
      </c>
      <c r="E155" s="18">
        <f t="shared" si="32"/>
        <v>5.791666666666667</v>
      </c>
      <c r="F155" s="13">
        <f t="shared" si="33"/>
        <v>237.78433469444445</v>
      </c>
      <c r="G155" s="10">
        <f t="shared" si="34"/>
        <v>1.31017975</v>
      </c>
      <c r="H155" s="9">
        <f t="shared" si="35"/>
        <v>1.237326964</v>
      </c>
      <c r="I155" s="14">
        <f t="shared" si="36"/>
        <v>-0.59</v>
      </c>
    </row>
    <row r="156" spans="1:9" ht="13.5">
      <c r="A156" s="1" t="s">
        <v>272</v>
      </c>
      <c r="B156" s="3">
        <f t="shared" si="29"/>
        <v>39057</v>
      </c>
      <c r="C156" s="10">
        <f t="shared" si="30"/>
        <v>5</v>
      </c>
      <c r="D156" s="10">
        <f t="shared" si="31"/>
        <v>20</v>
      </c>
      <c r="E156" s="18">
        <f t="shared" si="32"/>
        <v>5.833333333333333</v>
      </c>
      <c r="F156" s="13">
        <f t="shared" si="33"/>
        <v>237.8448676111111</v>
      </c>
      <c r="G156" s="10">
        <f t="shared" si="34"/>
        <v>1.3051785277777779</v>
      </c>
      <c r="H156" s="9">
        <f t="shared" si="35"/>
        <v>1.238010344</v>
      </c>
      <c r="I156" s="14">
        <f t="shared" si="36"/>
        <v>-0.59</v>
      </c>
    </row>
    <row r="157" spans="1:9" ht="13.5">
      <c r="A157" s="1" t="s">
        <v>273</v>
      </c>
      <c r="B157" s="3">
        <f t="shared" si="29"/>
        <v>39057</v>
      </c>
      <c r="C157" s="10">
        <f t="shared" si="30"/>
        <v>5</v>
      </c>
      <c r="D157" s="10">
        <f t="shared" si="31"/>
        <v>21</v>
      </c>
      <c r="E157" s="18">
        <f t="shared" si="32"/>
        <v>5.875</v>
      </c>
      <c r="F157" s="13">
        <f t="shared" si="33"/>
        <v>237.90542530555555</v>
      </c>
      <c r="G157" s="10">
        <f t="shared" si="34"/>
        <v>1.300174388888889</v>
      </c>
      <c r="H157" s="9">
        <f t="shared" si="35"/>
        <v>1.238692385</v>
      </c>
      <c r="I157" s="14">
        <f t="shared" si="36"/>
        <v>-0.59</v>
      </c>
    </row>
    <row r="158" spans="1:9" ht="13.5">
      <c r="A158" s="1" t="s">
        <v>274</v>
      </c>
      <c r="B158" s="3">
        <f t="shared" si="29"/>
        <v>39057</v>
      </c>
      <c r="C158" s="10">
        <f t="shared" si="30"/>
        <v>5</v>
      </c>
      <c r="D158" s="10">
        <f t="shared" si="31"/>
        <v>22</v>
      </c>
      <c r="E158" s="18">
        <f t="shared" si="32"/>
        <v>5.916666666666667</v>
      </c>
      <c r="F158" s="13">
        <f t="shared" si="33"/>
        <v>237.96600755555554</v>
      </c>
      <c r="G158" s="10">
        <f t="shared" si="34"/>
        <v>1.2951673055555555</v>
      </c>
      <c r="H158" s="9">
        <f t="shared" si="35"/>
        <v>1.239373089</v>
      </c>
      <c r="I158" s="14">
        <f t="shared" si="36"/>
        <v>-0.59</v>
      </c>
    </row>
    <row r="159" spans="1:9" ht="13.5">
      <c r="A159" s="1" t="s">
        <v>275</v>
      </c>
      <c r="B159" s="3">
        <f t="shared" si="29"/>
        <v>39057</v>
      </c>
      <c r="C159" s="10">
        <f t="shared" si="30"/>
        <v>5</v>
      </c>
      <c r="D159" s="10">
        <f t="shared" si="31"/>
        <v>23</v>
      </c>
      <c r="E159" s="18">
        <f t="shared" si="32"/>
        <v>5.958333333333333</v>
      </c>
      <c r="F159" s="13">
        <f t="shared" si="33"/>
        <v>238.02661425000002</v>
      </c>
      <c r="G159" s="10">
        <f t="shared" si="34"/>
        <v>1.2901573888888889</v>
      </c>
      <c r="H159" s="9">
        <f t="shared" si="35"/>
        <v>1.240052455</v>
      </c>
      <c r="I159" s="14">
        <f t="shared" si="36"/>
        <v>-0.59</v>
      </c>
    </row>
    <row r="160" spans="1:9" ht="13.5">
      <c r="A160" s="1" t="s">
        <v>276</v>
      </c>
      <c r="B160" s="3">
        <f t="shared" si="29"/>
        <v>39058</v>
      </c>
      <c r="C160" s="10">
        <f t="shared" si="30"/>
        <v>6</v>
      </c>
      <c r="D160" s="10">
        <f t="shared" si="31"/>
        <v>0</v>
      </c>
      <c r="E160" s="18">
        <f t="shared" si="32"/>
        <v>6</v>
      </c>
      <c r="F160" s="13">
        <f t="shared" si="33"/>
        <v>238.08724522222224</v>
      </c>
      <c r="G160" s="10">
        <f t="shared" si="34"/>
        <v>1.285144611111111</v>
      </c>
      <c r="H160" s="9">
        <f t="shared" si="35"/>
        <v>1.240730485</v>
      </c>
      <c r="I160" s="14">
        <f t="shared" si="36"/>
        <v>-0.59</v>
      </c>
    </row>
    <row r="161" spans="1:9" ht="13.5">
      <c r="A161" s="1" t="s">
        <v>277</v>
      </c>
      <c r="B161" s="3">
        <f t="shared" si="29"/>
        <v>39058</v>
      </c>
      <c r="C161" s="10">
        <f t="shared" si="30"/>
        <v>6</v>
      </c>
      <c r="D161" s="10">
        <f t="shared" si="31"/>
        <v>1</v>
      </c>
      <c r="E161" s="18">
        <f t="shared" si="32"/>
        <v>6.041666666666667</v>
      </c>
      <c r="F161" s="13">
        <f t="shared" si="33"/>
        <v>238.14790027777778</v>
      </c>
      <c r="G161" s="10">
        <f t="shared" si="34"/>
        <v>1.2801290277777777</v>
      </c>
      <c r="H161" s="9">
        <f t="shared" si="35"/>
        <v>1.241407179</v>
      </c>
      <c r="I161" s="14">
        <f t="shared" si="36"/>
        <v>-0.59</v>
      </c>
    </row>
    <row r="162" spans="1:9" ht="13.5">
      <c r="A162" s="1" t="s">
        <v>278</v>
      </c>
      <c r="B162" s="3">
        <f t="shared" si="29"/>
        <v>39058</v>
      </c>
      <c r="C162" s="10">
        <f t="shared" si="30"/>
        <v>6</v>
      </c>
      <c r="D162" s="10">
        <f t="shared" si="31"/>
        <v>2</v>
      </c>
      <c r="E162" s="18">
        <f t="shared" si="32"/>
        <v>6.083333333333333</v>
      </c>
      <c r="F162" s="13">
        <f t="shared" si="33"/>
        <v>238.20857930555553</v>
      </c>
      <c r="G162" s="10">
        <f t="shared" si="34"/>
        <v>1.2751106944444444</v>
      </c>
      <c r="H162" s="9">
        <f t="shared" si="35"/>
        <v>1.242082539</v>
      </c>
      <c r="I162" s="14">
        <f t="shared" si="36"/>
        <v>-0.59</v>
      </c>
    </row>
    <row r="163" spans="1:9" ht="13.5">
      <c r="A163" s="1" t="s">
        <v>279</v>
      </c>
      <c r="B163" s="3">
        <f t="shared" si="29"/>
        <v>39058</v>
      </c>
      <c r="C163" s="10">
        <f t="shared" si="30"/>
        <v>6</v>
      </c>
      <c r="D163" s="10">
        <f t="shared" si="31"/>
        <v>3</v>
      </c>
      <c r="E163" s="18">
        <f t="shared" si="32"/>
        <v>6.125</v>
      </c>
      <c r="F163" s="13">
        <f t="shared" si="33"/>
        <v>238.26928208333334</v>
      </c>
      <c r="G163" s="10">
        <f t="shared" si="34"/>
        <v>1.270089638888889</v>
      </c>
      <c r="H163" s="9">
        <f t="shared" si="35"/>
        <v>1.242756566</v>
      </c>
      <c r="I163" s="14">
        <f t="shared" si="36"/>
        <v>-0.59</v>
      </c>
    </row>
    <row r="164" spans="1:9" ht="13.5">
      <c r="A164" s="1" t="s">
        <v>280</v>
      </c>
      <c r="B164" s="3">
        <f t="shared" si="29"/>
        <v>39058</v>
      </c>
      <c r="C164" s="10">
        <f t="shared" si="30"/>
        <v>6</v>
      </c>
      <c r="D164" s="10">
        <f t="shared" si="31"/>
        <v>4</v>
      </c>
      <c r="E164" s="18">
        <f t="shared" si="32"/>
        <v>6.166666666666667</v>
      </c>
      <c r="F164" s="13">
        <f t="shared" si="33"/>
        <v>238.33000852777778</v>
      </c>
      <c r="G164" s="10">
        <f t="shared" si="34"/>
        <v>1.2650658888888888</v>
      </c>
      <c r="H164" s="9">
        <f t="shared" si="35"/>
        <v>1.24342926</v>
      </c>
      <c r="I164" s="14">
        <f t="shared" si="36"/>
        <v>-0.59</v>
      </c>
    </row>
    <row r="165" spans="1:9" ht="13.5">
      <c r="A165" s="1" t="s">
        <v>281</v>
      </c>
      <c r="B165" s="3">
        <f t="shared" si="29"/>
        <v>39058</v>
      </c>
      <c r="C165" s="10">
        <f t="shared" si="30"/>
        <v>6</v>
      </c>
      <c r="D165" s="10">
        <f t="shared" si="31"/>
        <v>5</v>
      </c>
      <c r="E165" s="18">
        <f t="shared" si="32"/>
        <v>6.208333333333333</v>
      </c>
      <c r="F165" s="13">
        <f t="shared" si="33"/>
        <v>238.39075841666667</v>
      </c>
      <c r="G165" s="10">
        <f t="shared" si="34"/>
        <v>1.2600394722222221</v>
      </c>
      <c r="H165" s="9">
        <f t="shared" si="35"/>
        <v>1.244100622</v>
      </c>
      <c r="I165" s="14">
        <f t="shared" si="36"/>
        <v>-0.59</v>
      </c>
    </row>
    <row r="166" spans="1:9" ht="13.5">
      <c r="A166" s="1" t="s">
        <v>282</v>
      </c>
      <c r="B166" s="3">
        <f t="shared" si="29"/>
        <v>39058</v>
      </c>
      <c r="C166" s="10">
        <f t="shared" si="30"/>
        <v>6</v>
      </c>
      <c r="D166" s="10">
        <f t="shared" si="31"/>
        <v>6</v>
      </c>
      <c r="E166" s="18">
        <f t="shared" si="32"/>
        <v>6.25</v>
      </c>
      <c r="F166" s="13">
        <f t="shared" si="33"/>
        <v>238.45153163888887</v>
      </c>
      <c r="G166" s="10">
        <f t="shared" si="34"/>
        <v>1.2550104166666667</v>
      </c>
      <c r="H166" s="9">
        <f t="shared" si="35"/>
        <v>1.244770654</v>
      </c>
      <c r="I166" s="14">
        <f t="shared" si="36"/>
        <v>-0.59</v>
      </c>
    </row>
    <row r="167" spans="1:9" ht="13.5">
      <c r="A167" s="1" t="s">
        <v>283</v>
      </c>
      <c r="B167" s="3">
        <f t="shared" si="29"/>
        <v>39058</v>
      </c>
      <c r="C167" s="10">
        <f t="shared" si="30"/>
        <v>6</v>
      </c>
      <c r="D167" s="10">
        <f t="shared" si="31"/>
        <v>7</v>
      </c>
      <c r="E167" s="18">
        <f t="shared" si="32"/>
        <v>6.291666666666667</v>
      </c>
      <c r="F167" s="13">
        <f t="shared" si="33"/>
        <v>238.51232802777778</v>
      </c>
      <c r="G167" s="10">
        <f t="shared" si="34"/>
        <v>1.2499787777777778</v>
      </c>
      <c r="H167" s="9">
        <f t="shared" si="35"/>
        <v>1.245439355</v>
      </c>
      <c r="I167" s="14">
        <f t="shared" si="36"/>
        <v>-0.59</v>
      </c>
    </row>
    <row r="168" spans="1:9" ht="13.5">
      <c r="A168" s="1" t="s">
        <v>284</v>
      </c>
      <c r="B168" s="3">
        <f t="shared" si="29"/>
        <v>39058</v>
      </c>
      <c r="C168" s="10">
        <f t="shared" si="30"/>
        <v>6</v>
      </c>
      <c r="D168" s="10">
        <f t="shared" si="31"/>
        <v>8</v>
      </c>
      <c r="E168" s="18">
        <f t="shared" si="32"/>
        <v>6.333333333333333</v>
      </c>
      <c r="F168" s="13">
        <f t="shared" si="33"/>
        <v>238.57314741666667</v>
      </c>
      <c r="G168" s="10">
        <f t="shared" si="34"/>
        <v>1.2449445833333335</v>
      </c>
      <c r="H168" s="9">
        <f t="shared" si="35"/>
        <v>1.246106728</v>
      </c>
      <c r="I168" s="14">
        <f t="shared" si="36"/>
        <v>-0.59</v>
      </c>
    </row>
    <row r="169" spans="1:9" ht="13.5">
      <c r="A169" s="1" t="s">
        <v>285</v>
      </c>
      <c r="B169" s="3">
        <f t="shared" si="29"/>
        <v>39058</v>
      </c>
      <c r="C169" s="10">
        <f t="shared" si="30"/>
        <v>6</v>
      </c>
      <c r="D169" s="10">
        <f t="shared" si="31"/>
        <v>9</v>
      </c>
      <c r="E169" s="18">
        <f t="shared" si="32"/>
        <v>6.375</v>
      </c>
      <c r="F169" s="13">
        <f t="shared" si="33"/>
        <v>238.63398966666665</v>
      </c>
      <c r="G169" s="10">
        <f t="shared" si="34"/>
        <v>1.239907888888889</v>
      </c>
      <c r="H169" s="9">
        <f t="shared" si="35"/>
        <v>1.246772772</v>
      </c>
      <c r="I169" s="14">
        <f t="shared" si="36"/>
        <v>-0.59</v>
      </c>
    </row>
    <row r="170" spans="1:9" ht="13.5">
      <c r="A170" s="1" t="s">
        <v>286</v>
      </c>
      <c r="B170" s="3">
        <f t="shared" si="29"/>
        <v>39058</v>
      </c>
      <c r="C170" s="10">
        <f t="shared" si="30"/>
        <v>6</v>
      </c>
      <c r="D170" s="10">
        <f t="shared" si="31"/>
        <v>10</v>
      </c>
      <c r="E170" s="18">
        <f t="shared" si="32"/>
        <v>6.416666666666667</v>
      </c>
      <c r="F170" s="13">
        <f t="shared" si="33"/>
        <v>238.6948546388889</v>
      </c>
      <c r="G170" s="10">
        <f t="shared" si="34"/>
        <v>1.2348686666666668</v>
      </c>
      <c r="H170" s="9">
        <f t="shared" si="35"/>
        <v>1.24743749</v>
      </c>
      <c r="I170" s="14">
        <f t="shared" si="36"/>
        <v>-0.59</v>
      </c>
    </row>
    <row r="171" spans="1:9" ht="13.5">
      <c r="A171" s="1" t="s">
        <v>287</v>
      </c>
      <c r="B171" s="3">
        <f t="shared" si="29"/>
        <v>39058</v>
      </c>
      <c r="C171" s="10">
        <f t="shared" si="30"/>
        <v>6</v>
      </c>
      <c r="D171" s="10">
        <f t="shared" si="31"/>
        <v>11</v>
      </c>
      <c r="E171" s="18">
        <f t="shared" si="32"/>
        <v>6.458333333333333</v>
      </c>
      <c r="F171" s="13">
        <f t="shared" si="33"/>
        <v>238.75574213888888</v>
      </c>
      <c r="G171" s="10">
        <f t="shared" si="34"/>
        <v>1.2298270277777779</v>
      </c>
      <c r="H171" s="9">
        <f t="shared" si="35"/>
        <v>1.248100881</v>
      </c>
      <c r="I171" s="14">
        <f t="shared" si="36"/>
        <v>-0.59</v>
      </c>
    </row>
    <row r="172" spans="1:9" ht="13.5">
      <c r="A172" s="1" t="s">
        <v>288</v>
      </c>
      <c r="B172" s="3">
        <f t="shared" si="29"/>
        <v>39058</v>
      </c>
      <c r="C172" s="10">
        <f t="shared" si="30"/>
        <v>6</v>
      </c>
      <c r="D172" s="10">
        <f t="shared" si="31"/>
        <v>12</v>
      </c>
      <c r="E172" s="18">
        <f t="shared" si="32"/>
        <v>6.5</v>
      </c>
      <c r="F172" s="13">
        <f t="shared" si="33"/>
        <v>238.81665208333334</v>
      </c>
      <c r="G172" s="10">
        <f t="shared" si="34"/>
        <v>1.2247829444444445</v>
      </c>
      <c r="H172" s="9">
        <f t="shared" si="35"/>
        <v>1.248762947</v>
      </c>
      <c r="I172" s="14">
        <f t="shared" si="36"/>
        <v>-0.59</v>
      </c>
    </row>
    <row r="173" spans="1:9" ht="13.5">
      <c r="A173" s="1" t="s">
        <v>289</v>
      </c>
      <c r="B173" s="3">
        <f t="shared" si="29"/>
        <v>39058</v>
      </c>
      <c r="C173" s="10">
        <f t="shared" si="30"/>
        <v>6</v>
      </c>
      <c r="D173" s="10">
        <f t="shared" si="31"/>
        <v>13</v>
      </c>
      <c r="E173" s="18">
        <f t="shared" si="32"/>
        <v>6.541666666666667</v>
      </c>
      <c r="F173" s="13">
        <f t="shared" si="33"/>
        <v>238.87758427777777</v>
      </c>
      <c r="G173" s="10">
        <f t="shared" si="34"/>
        <v>1.2197364722222224</v>
      </c>
      <c r="H173" s="9">
        <f t="shared" si="35"/>
        <v>1.249423689</v>
      </c>
      <c r="I173" s="14">
        <f t="shared" si="36"/>
        <v>-0.59</v>
      </c>
    </row>
    <row r="174" spans="1:9" ht="13.5">
      <c r="A174" s="1" t="s">
        <v>290</v>
      </c>
      <c r="B174" s="3">
        <f t="shared" si="29"/>
        <v>39058</v>
      </c>
      <c r="C174" s="10">
        <f t="shared" si="30"/>
        <v>6</v>
      </c>
      <c r="D174" s="10">
        <f t="shared" si="31"/>
        <v>14</v>
      </c>
      <c r="E174" s="18">
        <f t="shared" si="32"/>
        <v>6.583333333333333</v>
      </c>
      <c r="F174" s="13">
        <f t="shared" si="33"/>
        <v>238.93853858333333</v>
      </c>
      <c r="G174" s="10">
        <f t="shared" si="34"/>
        <v>1.2146876388888888</v>
      </c>
      <c r="H174" s="9">
        <f t="shared" si="35"/>
        <v>1.250083108</v>
      </c>
      <c r="I174" s="14">
        <f t="shared" si="36"/>
        <v>-0.59</v>
      </c>
    </row>
    <row r="175" spans="1:9" ht="13.5">
      <c r="A175" s="1" t="s">
        <v>291</v>
      </c>
      <c r="B175" s="3">
        <f t="shared" si="29"/>
        <v>39058</v>
      </c>
      <c r="C175" s="10">
        <f t="shared" si="30"/>
        <v>6</v>
      </c>
      <c r="D175" s="10">
        <f t="shared" si="31"/>
        <v>15</v>
      </c>
      <c r="E175" s="18">
        <f t="shared" si="32"/>
        <v>6.625</v>
      </c>
      <c r="F175" s="13">
        <f t="shared" si="33"/>
        <v>238.9995148611111</v>
      </c>
      <c r="G175" s="10">
        <f t="shared" si="34"/>
        <v>1.2096365</v>
      </c>
      <c r="H175" s="9">
        <f t="shared" si="35"/>
        <v>1.250741204</v>
      </c>
      <c r="I175" s="14">
        <f t="shared" si="36"/>
        <v>-0.59</v>
      </c>
    </row>
    <row r="176" spans="1:9" ht="13.5">
      <c r="A176" s="1" t="s">
        <v>292</v>
      </c>
      <c r="B176" s="3">
        <f t="shared" si="29"/>
        <v>39058</v>
      </c>
      <c r="C176" s="10">
        <f t="shared" si="30"/>
        <v>6</v>
      </c>
      <c r="D176" s="10">
        <f t="shared" si="31"/>
        <v>16</v>
      </c>
      <c r="E176" s="18">
        <f t="shared" si="32"/>
        <v>6.666666666666667</v>
      </c>
      <c r="F176" s="13">
        <f t="shared" si="33"/>
        <v>239.06051297222223</v>
      </c>
      <c r="G176" s="10">
        <f t="shared" si="34"/>
        <v>1.2045830555555554</v>
      </c>
      <c r="H176" s="9">
        <f t="shared" si="35"/>
        <v>1.251397979</v>
      </c>
      <c r="I176" s="14">
        <f t="shared" si="36"/>
        <v>-0.59</v>
      </c>
    </row>
    <row r="177" spans="1:9" ht="13.5">
      <c r="A177" s="1" t="s">
        <v>293</v>
      </c>
      <c r="B177" s="3">
        <f t="shared" si="29"/>
        <v>39058</v>
      </c>
      <c r="C177" s="10">
        <f t="shared" si="30"/>
        <v>6</v>
      </c>
      <c r="D177" s="10">
        <f t="shared" si="31"/>
        <v>17</v>
      </c>
      <c r="E177" s="18">
        <f t="shared" si="32"/>
        <v>6.708333333333333</v>
      </c>
      <c r="F177" s="13">
        <f t="shared" si="33"/>
        <v>239.12153275</v>
      </c>
      <c r="G177" s="10">
        <f t="shared" si="34"/>
        <v>1.199527361111111</v>
      </c>
      <c r="H177" s="9">
        <f t="shared" si="35"/>
        <v>1.252053433</v>
      </c>
      <c r="I177" s="14">
        <f t="shared" si="36"/>
        <v>-0.59</v>
      </c>
    </row>
    <row r="178" spans="1:9" ht="13.5">
      <c r="A178" s="1" t="s">
        <v>294</v>
      </c>
      <c r="B178" s="3">
        <f t="shared" si="29"/>
        <v>39058</v>
      </c>
      <c r="C178" s="10">
        <f t="shared" si="30"/>
        <v>6</v>
      </c>
      <c r="D178" s="10">
        <f t="shared" si="31"/>
        <v>18</v>
      </c>
      <c r="E178" s="18">
        <f t="shared" si="32"/>
        <v>6.75</v>
      </c>
      <c r="F178" s="13">
        <f t="shared" si="33"/>
        <v>239.18257408333332</v>
      </c>
      <c r="G178" s="10">
        <f t="shared" si="34"/>
        <v>1.1944694444444444</v>
      </c>
      <c r="H178" s="9">
        <f t="shared" si="35"/>
        <v>1.252707568</v>
      </c>
      <c r="I178" s="14">
        <f t="shared" si="36"/>
        <v>-0.59</v>
      </c>
    </row>
    <row r="179" spans="1:9" ht="13.5">
      <c r="A179" s="1" t="s">
        <v>295</v>
      </c>
      <c r="B179" s="3">
        <f t="shared" si="29"/>
        <v>39058</v>
      </c>
      <c r="C179" s="10">
        <f t="shared" si="30"/>
        <v>6</v>
      </c>
      <c r="D179" s="10">
        <f t="shared" si="31"/>
        <v>19</v>
      </c>
      <c r="E179" s="18">
        <f t="shared" si="32"/>
        <v>6.791666666666667</v>
      </c>
      <c r="F179" s="13">
        <f t="shared" si="33"/>
        <v>239.24363677777777</v>
      </c>
      <c r="G179" s="10">
        <f t="shared" si="34"/>
        <v>1.1894093055555555</v>
      </c>
      <c r="H179" s="9">
        <f t="shared" si="35"/>
        <v>1.253360384</v>
      </c>
      <c r="I179" s="14">
        <f t="shared" si="36"/>
        <v>-0.59</v>
      </c>
    </row>
    <row r="180" spans="1:9" ht="13.5">
      <c r="A180" s="1" t="s">
        <v>296</v>
      </c>
      <c r="B180" s="3">
        <f t="shared" si="29"/>
        <v>39058</v>
      </c>
      <c r="C180" s="10">
        <f t="shared" si="30"/>
        <v>6</v>
      </c>
      <c r="D180" s="10">
        <f t="shared" si="31"/>
        <v>20</v>
      </c>
      <c r="E180" s="18">
        <f t="shared" si="32"/>
        <v>6.833333333333333</v>
      </c>
      <c r="F180" s="13">
        <f t="shared" si="33"/>
        <v>239.3047207777778</v>
      </c>
      <c r="G180" s="10">
        <f t="shared" si="34"/>
        <v>1.1843470555555555</v>
      </c>
      <c r="H180" s="9">
        <f t="shared" si="35"/>
        <v>1.254011883</v>
      </c>
      <c r="I180" s="14">
        <f t="shared" si="36"/>
        <v>-0.59</v>
      </c>
    </row>
    <row r="181" spans="1:9" ht="13.5">
      <c r="A181" s="1" t="s">
        <v>297</v>
      </c>
      <c r="B181" s="3">
        <f t="shared" si="29"/>
        <v>39058</v>
      </c>
      <c r="C181" s="10">
        <f t="shared" si="30"/>
        <v>6</v>
      </c>
      <c r="D181" s="10">
        <f t="shared" si="31"/>
        <v>21</v>
      </c>
      <c r="E181" s="18">
        <f t="shared" si="32"/>
        <v>6.875</v>
      </c>
      <c r="F181" s="13">
        <f t="shared" si="33"/>
        <v>239.36582586111112</v>
      </c>
      <c r="G181" s="10">
        <f t="shared" si="34"/>
        <v>1.179282638888889</v>
      </c>
      <c r="H181" s="9">
        <f t="shared" si="35"/>
        <v>1.254662065</v>
      </c>
      <c r="I181" s="14">
        <f t="shared" si="36"/>
        <v>-0.59</v>
      </c>
    </row>
    <row r="182" spans="1:9" ht="13.5">
      <c r="A182" s="1" t="s">
        <v>298</v>
      </c>
      <c r="B182" s="3">
        <f t="shared" si="29"/>
        <v>39058</v>
      </c>
      <c r="C182" s="10">
        <f t="shared" si="30"/>
        <v>6</v>
      </c>
      <c r="D182" s="10">
        <f t="shared" si="31"/>
        <v>22</v>
      </c>
      <c r="E182" s="18">
        <f t="shared" si="32"/>
        <v>6.916666666666667</v>
      </c>
      <c r="F182" s="13">
        <f t="shared" si="33"/>
        <v>239.42695194444443</v>
      </c>
      <c r="G182" s="10">
        <f t="shared" si="34"/>
        <v>1.174216138888889</v>
      </c>
      <c r="H182" s="9">
        <f t="shared" si="35"/>
        <v>1.255310932</v>
      </c>
      <c r="I182" s="14">
        <f t="shared" si="36"/>
        <v>-0.59</v>
      </c>
    </row>
    <row r="183" spans="1:9" ht="13.5">
      <c r="A183" s="1" t="s">
        <v>299</v>
      </c>
      <c r="B183" s="3">
        <f t="shared" si="29"/>
        <v>39058</v>
      </c>
      <c r="C183" s="10">
        <f t="shared" si="30"/>
        <v>6</v>
      </c>
      <c r="D183" s="10">
        <f t="shared" si="31"/>
        <v>23</v>
      </c>
      <c r="E183" s="18">
        <f t="shared" si="32"/>
        <v>6.958333333333333</v>
      </c>
      <c r="F183" s="13">
        <f t="shared" si="33"/>
        <v>239.4880988611111</v>
      </c>
      <c r="G183" s="10">
        <f t="shared" si="34"/>
        <v>1.1691475833333334</v>
      </c>
      <c r="H183" s="9">
        <f t="shared" si="35"/>
        <v>1.255958484</v>
      </c>
      <c r="I183" s="14">
        <f t="shared" si="36"/>
        <v>-0.59</v>
      </c>
    </row>
    <row r="184" spans="1:9" ht="13.5">
      <c r="A184" s="1" t="s">
        <v>463</v>
      </c>
      <c r="B184" s="3">
        <f t="shared" si="29"/>
        <v>39059</v>
      </c>
      <c r="C184" s="10">
        <f t="shared" si="30"/>
        <v>7</v>
      </c>
      <c r="D184" s="10">
        <f t="shared" si="31"/>
        <v>0</v>
      </c>
      <c r="E184" s="18">
        <f t="shared" si="32"/>
        <v>7</v>
      </c>
      <c r="F184" s="13">
        <f t="shared" si="33"/>
        <v>239.54926647222223</v>
      </c>
      <c r="G184" s="10">
        <f t="shared" si="34"/>
        <v>1.1640769999999998</v>
      </c>
      <c r="H184" s="9">
        <f t="shared" si="35"/>
        <v>1.256604722</v>
      </c>
      <c r="I184" s="14">
        <f t="shared" si="36"/>
        <v>-0.59</v>
      </c>
    </row>
    <row r="185" spans="1:9" ht="13.5">
      <c r="A185" s="1" t="s">
        <v>464</v>
      </c>
      <c r="B185" s="3">
        <f t="shared" si="29"/>
        <v>39059</v>
      </c>
      <c r="C185" s="10">
        <f t="shared" si="30"/>
        <v>7</v>
      </c>
      <c r="D185" s="10">
        <f t="shared" si="31"/>
        <v>1</v>
      </c>
      <c r="E185" s="18">
        <f t="shared" si="32"/>
        <v>7.041666666666667</v>
      </c>
      <c r="F185" s="13">
        <f t="shared" si="33"/>
        <v>239.61045466666667</v>
      </c>
      <c r="G185" s="10">
        <f t="shared" si="34"/>
        <v>1.1590044166666666</v>
      </c>
      <c r="H185" s="9">
        <f t="shared" si="35"/>
        <v>1.257249648</v>
      </c>
      <c r="I185" s="14">
        <f t="shared" si="36"/>
        <v>-0.59</v>
      </c>
    </row>
    <row r="186" spans="1:9" ht="13.5">
      <c r="A186" s="1" t="s">
        <v>465</v>
      </c>
      <c r="B186" s="3">
        <f t="shared" si="29"/>
        <v>39059</v>
      </c>
      <c r="C186" s="10">
        <f t="shared" si="30"/>
        <v>7</v>
      </c>
      <c r="D186" s="10">
        <f t="shared" si="31"/>
        <v>2</v>
      </c>
      <c r="E186" s="18">
        <f t="shared" si="32"/>
        <v>7.083333333333333</v>
      </c>
      <c r="F186" s="13">
        <f t="shared" si="33"/>
        <v>239.67166330555554</v>
      </c>
      <c r="G186" s="10">
        <f t="shared" si="34"/>
        <v>1.1539298333333332</v>
      </c>
      <c r="H186" s="9">
        <f t="shared" si="35"/>
        <v>1.257893262</v>
      </c>
      <c r="I186" s="14">
        <f t="shared" si="36"/>
        <v>-0.59</v>
      </c>
    </row>
    <row r="187" spans="1:9" ht="13.5">
      <c r="A187" s="1" t="s">
        <v>466</v>
      </c>
      <c r="B187" s="3">
        <f t="shared" si="29"/>
        <v>39059</v>
      </c>
      <c r="C187" s="10">
        <f t="shared" si="30"/>
        <v>7</v>
      </c>
      <c r="D187" s="10">
        <f t="shared" si="31"/>
        <v>3</v>
      </c>
      <c r="E187" s="18">
        <f t="shared" si="32"/>
        <v>7.125</v>
      </c>
      <c r="F187" s="13">
        <f t="shared" si="33"/>
        <v>239.73289222222223</v>
      </c>
      <c r="G187" s="10">
        <f t="shared" si="34"/>
        <v>1.1488533333333333</v>
      </c>
      <c r="H187" s="9">
        <f t="shared" si="35"/>
        <v>1.258535565</v>
      </c>
      <c r="I187" s="14">
        <f t="shared" si="36"/>
        <v>-0.59</v>
      </c>
    </row>
    <row r="188" spans="1:9" ht="13.5">
      <c r="A188" s="1" t="s">
        <v>467</v>
      </c>
      <c r="B188" s="3">
        <f t="shared" si="29"/>
        <v>39059</v>
      </c>
      <c r="C188" s="10">
        <f t="shared" si="30"/>
        <v>7</v>
      </c>
      <c r="D188" s="10">
        <f t="shared" si="31"/>
        <v>4</v>
      </c>
      <c r="E188" s="18">
        <f t="shared" si="32"/>
        <v>7.166666666666667</v>
      </c>
      <c r="F188" s="13">
        <f t="shared" si="33"/>
        <v>239.79414133333333</v>
      </c>
      <c r="G188" s="10">
        <f t="shared" si="34"/>
        <v>1.1437749444444445</v>
      </c>
      <c r="H188" s="9">
        <f t="shared" si="35"/>
        <v>1.259176559</v>
      </c>
      <c r="I188" s="14">
        <f t="shared" si="36"/>
        <v>-0.59</v>
      </c>
    </row>
    <row r="189" spans="1:9" ht="13.5">
      <c r="A189" s="1" t="s">
        <v>468</v>
      </c>
      <c r="B189" s="3">
        <f t="shared" si="29"/>
        <v>39059</v>
      </c>
      <c r="C189" s="10">
        <f t="shared" si="30"/>
        <v>7</v>
      </c>
      <c r="D189" s="10">
        <f t="shared" si="31"/>
        <v>5</v>
      </c>
      <c r="E189" s="18">
        <f t="shared" si="32"/>
        <v>7.208333333333333</v>
      </c>
      <c r="F189" s="13">
        <f t="shared" si="33"/>
        <v>239.85541044444443</v>
      </c>
      <c r="G189" s="10">
        <f t="shared" si="34"/>
        <v>1.1386946666666666</v>
      </c>
      <c r="H189" s="9">
        <f t="shared" si="35"/>
        <v>1.259816244</v>
      </c>
      <c r="I189" s="14">
        <f t="shared" si="36"/>
        <v>-0.59</v>
      </c>
    </row>
    <row r="190" spans="1:9" ht="13.5">
      <c r="A190" s="1" t="s">
        <v>469</v>
      </c>
      <c r="B190" s="3">
        <f t="shared" si="29"/>
        <v>39059</v>
      </c>
      <c r="C190" s="10">
        <f t="shared" si="30"/>
        <v>7</v>
      </c>
      <c r="D190" s="10">
        <f t="shared" si="31"/>
        <v>6</v>
      </c>
      <c r="E190" s="18">
        <f t="shared" si="32"/>
        <v>7.25</v>
      </c>
      <c r="F190" s="13">
        <f t="shared" si="33"/>
        <v>239.9166995</v>
      </c>
      <c r="G190" s="10">
        <f t="shared" si="34"/>
        <v>1.1336125277777778</v>
      </c>
      <c r="H190" s="9">
        <f t="shared" si="35"/>
        <v>1.260454622</v>
      </c>
      <c r="I190" s="14">
        <f t="shared" si="36"/>
        <v>-0.59</v>
      </c>
    </row>
    <row r="191" spans="1:9" ht="13.5">
      <c r="A191" s="1" t="s">
        <v>470</v>
      </c>
      <c r="B191" s="3">
        <f t="shared" si="29"/>
        <v>39059</v>
      </c>
      <c r="C191" s="10">
        <f t="shared" si="30"/>
        <v>7</v>
      </c>
      <c r="D191" s="10">
        <f t="shared" si="31"/>
        <v>7</v>
      </c>
      <c r="E191" s="18">
        <f t="shared" si="32"/>
        <v>7.291666666666667</v>
      </c>
      <c r="F191" s="13">
        <f t="shared" si="33"/>
        <v>239.97800830555556</v>
      </c>
      <c r="G191" s="10">
        <f t="shared" si="34"/>
        <v>1.1285285833333334</v>
      </c>
      <c r="H191" s="9">
        <f t="shared" si="35"/>
        <v>1.261091692</v>
      </c>
      <c r="I191" s="14">
        <f t="shared" si="36"/>
        <v>-0.59</v>
      </c>
    </row>
    <row r="192" spans="1:9" ht="13.5">
      <c r="A192" s="1" t="s">
        <v>471</v>
      </c>
      <c r="B192" s="3">
        <f t="shared" si="29"/>
        <v>39059</v>
      </c>
      <c r="C192" s="10">
        <f t="shared" si="30"/>
        <v>7</v>
      </c>
      <c r="D192" s="10">
        <f t="shared" si="31"/>
        <v>8</v>
      </c>
      <c r="E192" s="18">
        <f t="shared" si="32"/>
        <v>7.333333333333333</v>
      </c>
      <c r="F192" s="13">
        <f t="shared" si="33"/>
        <v>240.03933677777778</v>
      </c>
      <c r="G192" s="10">
        <f t="shared" si="34"/>
        <v>1.1234428611111111</v>
      </c>
      <c r="H192" s="9">
        <f t="shared" si="35"/>
        <v>1.261727457</v>
      </c>
      <c r="I192" s="14">
        <f t="shared" si="36"/>
        <v>-0.59</v>
      </c>
    </row>
    <row r="193" spans="1:9" ht="13.5">
      <c r="A193" s="1" t="s">
        <v>472</v>
      </c>
      <c r="B193" s="3">
        <f t="shared" si="29"/>
        <v>39059</v>
      </c>
      <c r="C193" s="10">
        <f t="shared" si="30"/>
        <v>7</v>
      </c>
      <c r="D193" s="10">
        <f t="shared" si="31"/>
        <v>9</v>
      </c>
      <c r="E193" s="18">
        <f t="shared" si="32"/>
        <v>7.375</v>
      </c>
      <c r="F193" s="13">
        <f t="shared" si="33"/>
        <v>240.10068475</v>
      </c>
      <c r="G193" s="10">
        <f t="shared" si="34"/>
        <v>1.1183553888888889</v>
      </c>
      <c r="H193" s="9">
        <f t="shared" si="35"/>
        <v>1.262361918</v>
      </c>
      <c r="I193" s="14">
        <f t="shared" si="36"/>
        <v>-0.59</v>
      </c>
    </row>
    <row r="194" spans="1:9" ht="13.5">
      <c r="A194" s="1" t="s">
        <v>473</v>
      </c>
      <c r="B194" s="3">
        <f t="shared" si="29"/>
        <v>39059</v>
      </c>
      <c r="C194" s="10">
        <f t="shared" si="30"/>
        <v>7</v>
      </c>
      <c r="D194" s="10">
        <f t="shared" si="31"/>
        <v>10</v>
      </c>
      <c r="E194" s="18">
        <f t="shared" si="32"/>
        <v>7.416666666666667</v>
      </c>
      <c r="F194" s="13">
        <f t="shared" si="33"/>
        <v>240.1620521388889</v>
      </c>
      <c r="G194" s="10">
        <f t="shared" si="34"/>
        <v>1.1132661666666668</v>
      </c>
      <c r="H194" s="9">
        <f t="shared" si="35"/>
        <v>1.262995074</v>
      </c>
      <c r="I194" s="14">
        <f t="shared" si="36"/>
        <v>-0.59</v>
      </c>
    </row>
    <row r="195" spans="1:9" ht="13.5">
      <c r="A195" s="1" t="s">
        <v>474</v>
      </c>
      <c r="B195" s="3">
        <f t="shared" si="29"/>
        <v>39059</v>
      </c>
      <c r="C195" s="10">
        <f t="shared" si="30"/>
        <v>7</v>
      </c>
      <c r="D195" s="10">
        <f t="shared" si="31"/>
        <v>11</v>
      </c>
      <c r="E195" s="18">
        <f t="shared" si="32"/>
        <v>7.458333333333333</v>
      </c>
      <c r="F195" s="13">
        <f t="shared" si="33"/>
        <v>240.22343877777777</v>
      </c>
      <c r="G195" s="10">
        <f t="shared" si="34"/>
        <v>1.1081752777777778</v>
      </c>
      <c r="H195" s="9">
        <f t="shared" si="35"/>
        <v>1.263626929</v>
      </c>
      <c r="I195" s="14">
        <f t="shared" si="36"/>
        <v>-0.59</v>
      </c>
    </row>
    <row r="196" spans="1:9" ht="13.5">
      <c r="A196" s="1" t="s">
        <v>475</v>
      </c>
      <c r="B196" s="3">
        <f t="shared" si="29"/>
        <v>39059</v>
      </c>
      <c r="C196" s="10">
        <f t="shared" si="30"/>
        <v>7</v>
      </c>
      <c r="D196" s="10">
        <f t="shared" si="31"/>
        <v>12</v>
      </c>
      <c r="E196" s="18">
        <f t="shared" si="32"/>
        <v>7.5</v>
      </c>
      <c r="F196" s="13">
        <f t="shared" si="33"/>
        <v>240.28484455555557</v>
      </c>
      <c r="G196" s="10">
        <f t="shared" si="34"/>
        <v>1.1030827222222224</v>
      </c>
      <c r="H196" s="9">
        <f t="shared" si="35"/>
        <v>1.264257481</v>
      </c>
      <c r="I196" s="14">
        <f t="shared" si="36"/>
        <v>-0.59</v>
      </c>
    </row>
    <row r="197" spans="1:9" ht="13.5">
      <c r="A197" s="1" t="s">
        <v>476</v>
      </c>
      <c r="B197" s="3">
        <f t="shared" si="29"/>
        <v>39059</v>
      </c>
      <c r="C197" s="10">
        <f t="shared" si="30"/>
        <v>7</v>
      </c>
      <c r="D197" s="10">
        <f t="shared" si="31"/>
        <v>13</v>
      </c>
      <c r="E197" s="18">
        <f t="shared" si="32"/>
        <v>7.541666666666667</v>
      </c>
      <c r="F197" s="13">
        <f t="shared" si="33"/>
        <v>240.34626933333334</v>
      </c>
      <c r="G197" s="10">
        <f t="shared" si="34"/>
        <v>1.0979885277777777</v>
      </c>
      <c r="H197" s="9">
        <f t="shared" si="35"/>
        <v>1.264886733</v>
      </c>
      <c r="I197" s="14">
        <f t="shared" si="36"/>
        <v>-0.59</v>
      </c>
    </row>
    <row r="198" spans="1:9" ht="13.5">
      <c r="A198" s="1" t="s">
        <v>477</v>
      </c>
      <c r="B198" s="3">
        <f t="shared" si="29"/>
        <v>39059</v>
      </c>
      <c r="C198" s="10">
        <f t="shared" si="30"/>
        <v>7</v>
      </c>
      <c r="D198" s="10">
        <f t="shared" si="31"/>
        <v>14</v>
      </c>
      <c r="E198" s="18">
        <f t="shared" si="32"/>
        <v>7.583333333333333</v>
      </c>
      <c r="F198" s="13">
        <f t="shared" si="33"/>
        <v>240.4077130277778</v>
      </c>
      <c r="G198" s="10">
        <f t="shared" si="34"/>
        <v>1.0928927499999999</v>
      </c>
      <c r="H198" s="9">
        <f t="shared" si="35"/>
        <v>1.265514686</v>
      </c>
      <c r="I198" s="14">
        <f t="shared" si="36"/>
        <v>-0.59</v>
      </c>
    </row>
    <row r="199" spans="1:9" ht="13.5">
      <c r="A199" s="1" t="s">
        <v>478</v>
      </c>
      <c r="B199" s="3">
        <f t="shared" si="29"/>
        <v>39059</v>
      </c>
      <c r="C199" s="10">
        <f t="shared" si="30"/>
        <v>7</v>
      </c>
      <c r="D199" s="10">
        <f t="shared" si="31"/>
        <v>15</v>
      </c>
      <c r="E199" s="18">
        <f t="shared" si="32"/>
        <v>7.625</v>
      </c>
      <c r="F199" s="13">
        <f t="shared" si="33"/>
        <v>240.4691755</v>
      </c>
      <c r="G199" s="10">
        <f t="shared" si="34"/>
        <v>1.087795361111111</v>
      </c>
      <c r="H199" s="9">
        <f t="shared" si="35"/>
        <v>1.26614134</v>
      </c>
      <c r="I199" s="14">
        <f t="shared" si="36"/>
        <v>-0.59</v>
      </c>
    </row>
    <row r="200" spans="1:9" ht="13.5">
      <c r="A200" s="1" t="s">
        <v>479</v>
      </c>
      <c r="B200" s="3">
        <f t="shared" si="29"/>
        <v>39059</v>
      </c>
      <c r="C200" s="10">
        <f t="shared" si="30"/>
        <v>7</v>
      </c>
      <c r="D200" s="10">
        <f t="shared" si="31"/>
        <v>16</v>
      </c>
      <c r="E200" s="18">
        <f t="shared" si="32"/>
        <v>7.666666666666667</v>
      </c>
      <c r="F200" s="13">
        <f t="shared" si="33"/>
        <v>240.5306566111111</v>
      </c>
      <c r="G200" s="10">
        <f t="shared" si="34"/>
        <v>1.0826964444444445</v>
      </c>
      <c r="H200" s="9">
        <f t="shared" si="35"/>
        <v>1.266766696</v>
      </c>
      <c r="I200" s="14">
        <f t="shared" si="36"/>
        <v>-0.59</v>
      </c>
    </row>
    <row r="201" spans="1:9" ht="13.5">
      <c r="A201" s="1" t="s">
        <v>480</v>
      </c>
      <c r="B201" s="3">
        <f t="shared" si="29"/>
        <v>39059</v>
      </c>
      <c r="C201" s="10">
        <f t="shared" si="30"/>
        <v>7</v>
      </c>
      <c r="D201" s="10">
        <f t="shared" si="31"/>
        <v>17</v>
      </c>
      <c r="E201" s="18">
        <f t="shared" si="32"/>
        <v>7.708333333333333</v>
      </c>
      <c r="F201" s="13">
        <f t="shared" si="33"/>
        <v>240.59215625000002</v>
      </c>
      <c r="G201" s="10">
        <f t="shared" si="34"/>
        <v>1.0775960277777779</v>
      </c>
      <c r="H201" s="9">
        <f t="shared" si="35"/>
        <v>1.267390756</v>
      </c>
      <c r="I201" s="14">
        <f t="shared" si="36"/>
        <v>-0.59</v>
      </c>
    </row>
    <row r="202" spans="1:9" ht="13.5">
      <c r="A202" s="1" t="s">
        <v>481</v>
      </c>
      <c r="B202" s="3">
        <f t="shared" si="29"/>
        <v>39059</v>
      </c>
      <c r="C202" s="10">
        <f t="shared" si="30"/>
        <v>7</v>
      </c>
      <c r="D202" s="10">
        <f t="shared" si="31"/>
        <v>18</v>
      </c>
      <c r="E202" s="18">
        <f t="shared" si="32"/>
        <v>7.75</v>
      </c>
      <c r="F202" s="13">
        <f t="shared" si="33"/>
        <v>240.65367427777778</v>
      </c>
      <c r="G202" s="10">
        <f t="shared" si="34"/>
        <v>1.072494111111111</v>
      </c>
      <c r="H202" s="9">
        <f t="shared" si="35"/>
        <v>1.26801352</v>
      </c>
      <c r="I202" s="14">
        <f t="shared" si="36"/>
        <v>-0.59</v>
      </c>
    </row>
    <row r="203" spans="1:9" ht="13.5">
      <c r="A203" s="1" t="s">
        <v>482</v>
      </c>
      <c r="B203" s="3">
        <f t="shared" si="29"/>
        <v>39059</v>
      </c>
      <c r="C203" s="10">
        <f t="shared" si="30"/>
        <v>7</v>
      </c>
      <c r="D203" s="10">
        <f t="shared" si="31"/>
        <v>19</v>
      </c>
      <c r="E203" s="18">
        <f t="shared" si="32"/>
        <v>7.791666666666667</v>
      </c>
      <c r="F203" s="13">
        <f t="shared" si="33"/>
        <v>240.7152106111111</v>
      </c>
      <c r="G203" s="10">
        <f t="shared" si="34"/>
        <v>1.0673907222222223</v>
      </c>
      <c r="H203" s="9">
        <f t="shared" si="35"/>
        <v>1.26863499</v>
      </c>
      <c r="I203" s="14">
        <f t="shared" si="36"/>
        <v>-0.59</v>
      </c>
    </row>
    <row r="204" spans="1:9" ht="13.5">
      <c r="A204" s="1" t="s">
        <v>483</v>
      </c>
      <c r="B204" s="3">
        <f t="shared" si="29"/>
        <v>39059</v>
      </c>
      <c r="C204" s="10">
        <f t="shared" si="30"/>
        <v>7</v>
      </c>
      <c r="D204" s="10">
        <f t="shared" si="31"/>
        <v>20</v>
      </c>
      <c r="E204" s="18">
        <f t="shared" si="32"/>
        <v>7.833333333333333</v>
      </c>
      <c r="F204" s="13">
        <f t="shared" si="33"/>
        <v>240.77676511111113</v>
      </c>
      <c r="G204" s="10">
        <f t="shared" si="34"/>
        <v>1.0622859166666667</v>
      </c>
      <c r="H204" s="9">
        <f t="shared" si="35"/>
        <v>1.269255167</v>
      </c>
      <c r="I204" s="14">
        <f t="shared" si="36"/>
        <v>-0.59</v>
      </c>
    </row>
    <row r="205" spans="1:9" ht="13.5">
      <c r="A205" s="1" t="s">
        <v>484</v>
      </c>
      <c r="B205" s="3">
        <f t="shared" si="29"/>
        <v>39059</v>
      </c>
      <c r="C205" s="10">
        <f t="shared" si="30"/>
        <v>7</v>
      </c>
      <c r="D205" s="10">
        <f t="shared" si="31"/>
        <v>21</v>
      </c>
      <c r="E205" s="18">
        <f t="shared" si="32"/>
        <v>7.875</v>
      </c>
      <c r="F205" s="13">
        <f t="shared" si="33"/>
        <v>240.8383376666667</v>
      </c>
      <c r="G205" s="10">
        <f t="shared" si="34"/>
        <v>1.0571797222222223</v>
      </c>
      <c r="H205" s="9">
        <f t="shared" si="35"/>
        <v>1.269874052</v>
      </c>
      <c r="I205" s="14">
        <f t="shared" si="36"/>
        <v>-0.59</v>
      </c>
    </row>
    <row r="206" spans="1:9" ht="13.5">
      <c r="A206" s="1" t="s">
        <v>485</v>
      </c>
      <c r="B206" s="3">
        <f t="shared" si="29"/>
        <v>39059</v>
      </c>
      <c r="C206" s="10">
        <f t="shared" si="30"/>
        <v>7</v>
      </c>
      <c r="D206" s="10">
        <f t="shared" si="31"/>
        <v>22</v>
      </c>
      <c r="E206" s="18">
        <f t="shared" si="32"/>
        <v>7.916666666666667</v>
      </c>
      <c r="F206" s="13">
        <f t="shared" si="33"/>
        <v>240.89992816666665</v>
      </c>
      <c r="G206" s="10">
        <f t="shared" si="34"/>
        <v>1.0520721666666668</v>
      </c>
      <c r="H206" s="9">
        <f t="shared" si="35"/>
        <v>1.270491645</v>
      </c>
      <c r="I206" s="14">
        <f t="shared" si="36"/>
        <v>-0.59</v>
      </c>
    </row>
    <row r="207" spans="1:9" ht="13.5">
      <c r="A207" s="1" t="s">
        <v>486</v>
      </c>
      <c r="B207" s="3">
        <f t="shared" si="29"/>
        <v>39059</v>
      </c>
      <c r="C207" s="10">
        <f t="shared" si="30"/>
        <v>7</v>
      </c>
      <c r="D207" s="10">
        <f t="shared" si="31"/>
        <v>23</v>
      </c>
      <c r="E207" s="18">
        <f t="shared" si="32"/>
        <v>7.958333333333333</v>
      </c>
      <c r="F207" s="13">
        <f t="shared" si="33"/>
        <v>240.9615365</v>
      </c>
      <c r="G207" s="10">
        <f t="shared" si="34"/>
        <v>1.0469632500000001</v>
      </c>
      <c r="H207" s="9">
        <f t="shared" si="35"/>
        <v>1.271107947</v>
      </c>
      <c r="I207" s="14">
        <f t="shared" si="36"/>
        <v>-0.59</v>
      </c>
    </row>
    <row r="208" spans="1:9" ht="13.5">
      <c r="A208" s="1" t="s">
        <v>487</v>
      </c>
      <c r="B208" s="3">
        <f t="shared" si="29"/>
        <v>39060</v>
      </c>
      <c r="C208" s="10">
        <f t="shared" si="30"/>
        <v>8</v>
      </c>
      <c r="D208" s="10">
        <f t="shared" si="31"/>
        <v>0</v>
      </c>
      <c r="E208" s="18">
        <f t="shared" si="32"/>
        <v>8</v>
      </c>
      <c r="F208" s="13">
        <f t="shared" si="33"/>
        <v>241.0231625277778</v>
      </c>
      <c r="G208" s="10">
        <f t="shared" si="34"/>
        <v>1.0418530000000001</v>
      </c>
      <c r="H208" s="9">
        <f t="shared" si="35"/>
        <v>1.271722961</v>
      </c>
      <c r="I208" s="14">
        <f t="shared" si="36"/>
        <v>-0.59</v>
      </c>
    </row>
    <row r="209" spans="1:9" ht="13.5">
      <c r="A209" s="1" t="s">
        <v>488</v>
      </c>
      <c r="B209" s="3">
        <f aca="true" t="shared" si="37" ref="B209:B272">DATE(FIXED(MID(A209,9,4)),FIXED(MID(A209,4,3)),FIXED(MID(A209,1,3)))</f>
        <v>39060</v>
      </c>
      <c r="C209" s="10">
        <f aca="true" t="shared" si="38" ref="C209:C267">B209-$B$16</f>
        <v>8</v>
      </c>
      <c r="D209" s="10">
        <f aca="true" t="shared" si="39" ref="D209:D272">VALUE(MID(A209,14,2))</f>
        <v>1</v>
      </c>
      <c r="E209" s="18">
        <f aca="true" t="shared" si="40" ref="E209:E272">C209+D209/24</f>
        <v>8.041666666666666</v>
      </c>
      <c r="F209" s="13">
        <f aca="true" t="shared" si="41" ref="F209:F215">VALUE(MID(A209,27,3))+VALUE(MID(A209,31,2))/60+VALUE(MID(A209,34,7))/3600</f>
        <v>241.0848061388889</v>
      </c>
      <c r="G209" s="10">
        <f aca="true" t="shared" si="42" ref="G209:G215">(VALUE(MID(A209,44,2))+VALUE(MID(A209,47,2))/60+VALUE(MID(A209,50,7))/3600)*(IF(MID(A209,43,1)="-",-1,1))</f>
        <v>1.0367415000000002</v>
      </c>
      <c r="H209" s="9">
        <f aca="true" t="shared" si="43" ref="H209:H215">VALUE(MID(A209,59,14))</f>
        <v>1.272336687</v>
      </c>
      <c r="I209" s="14">
        <f aca="true" t="shared" si="44" ref="I209:I215">VALUE(MID(A209,74,6))</f>
        <v>-0.59</v>
      </c>
    </row>
    <row r="210" spans="1:9" ht="13.5">
      <c r="A210" s="1" t="s">
        <v>489</v>
      </c>
      <c r="B210" s="3">
        <f t="shared" si="37"/>
        <v>39060</v>
      </c>
      <c r="C210" s="10">
        <f t="shared" si="38"/>
        <v>8</v>
      </c>
      <c r="D210" s="10">
        <f t="shared" si="39"/>
        <v>2</v>
      </c>
      <c r="E210" s="18">
        <f t="shared" si="40"/>
        <v>8.083333333333334</v>
      </c>
      <c r="F210" s="13">
        <f t="shared" si="41"/>
        <v>241.1464672222222</v>
      </c>
      <c r="G210" s="10">
        <f t="shared" si="42"/>
        <v>1.0316287222222222</v>
      </c>
      <c r="H210" s="9">
        <f t="shared" si="43"/>
        <v>1.272949125</v>
      </c>
      <c r="I210" s="14">
        <f t="shared" si="44"/>
        <v>-0.59</v>
      </c>
    </row>
    <row r="211" spans="1:9" ht="13.5">
      <c r="A211" s="1" t="s">
        <v>490</v>
      </c>
      <c r="B211" s="3">
        <f t="shared" si="37"/>
        <v>39060</v>
      </c>
      <c r="C211" s="10">
        <f t="shared" si="38"/>
        <v>8</v>
      </c>
      <c r="D211" s="10">
        <f t="shared" si="39"/>
        <v>3</v>
      </c>
      <c r="E211" s="18">
        <f t="shared" si="40"/>
        <v>8.125</v>
      </c>
      <c r="F211" s="13">
        <f t="shared" si="41"/>
        <v>241.20814569444443</v>
      </c>
      <c r="G211" s="10">
        <f t="shared" si="42"/>
        <v>1.0265147222222222</v>
      </c>
      <c r="H211" s="9">
        <f t="shared" si="43"/>
        <v>1.273560277</v>
      </c>
      <c r="I211" s="14">
        <f t="shared" si="44"/>
        <v>-0.59</v>
      </c>
    </row>
    <row r="212" spans="1:9" ht="13.5">
      <c r="A212" s="1" t="s">
        <v>491</v>
      </c>
      <c r="B212" s="3">
        <f t="shared" si="37"/>
        <v>39060</v>
      </c>
      <c r="C212" s="10">
        <f t="shared" si="38"/>
        <v>8</v>
      </c>
      <c r="D212" s="10">
        <f t="shared" si="39"/>
        <v>4</v>
      </c>
      <c r="E212" s="18">
        <f t="shared" si="40"/>
        <v>8.166666666666666</v>
      </c>
      <c r="F212" s="13">
        <f t="shared" si="41"/>
        <v>241.26984141666668</v>
      </c>
      <c r="G212" s="10">
        <f t="shared" si="42"/>
        <v>1.0213995277777776</v>
      </c>
      <c r="H212" s="9">
        <f t="shared" si="43"/>
        <v>1.274170144</v>
      </c>
      <c r="I212" s="14">
        <f t="shared" si="44"/>
        <v>-0.59</v>
      </c>
    </row>
    <row r="213" spans="1:9" ht="13.5">
      <c r="A213" s="1" t="s">
        <v>492</v>
      </c>
      <c r="B213" s="3">
        <f t="shared" si="37"/>
        <v>39060</v>
      </c>
      <c r="C213" s="10">
        <f t="shared" si="38"/>
        <v>8</v>
      </c>
      <c r="D213" s="10">
        <f t="shared" si="39"/>
        <v>5</v>
      </c>
      <c r="E213" s="18">
        <f t="shared" si="40"/>
        <v>8.208333333333334</v>
      </c>
      <c r="F213" s="13">
        <f t="shared" si="41"/>
        <v>241.33155427777777</v>
      </c>
      <c r="G213" s="10">
        <f t="shared" si="42"/>
        <v>1.0162831388888889</v>
      </c>
      <c r="H213" s="9">
        <f t="shared" si="43"/>
        <v>1.274778728</v>
      </c>
      <c r="I213" s="14">
        <f t="shared" si="44"/>
        <v>-0.59</v>
      </c>
    </row>
    <row r="214" spans="1:9" ht="13.5">
      <c r="A214" s="1" t="s">
        <v>493</v>
      </c>
      <c r="B214" s="3">
        <f t="shared" si="37"/>
        <v>39060</v>
      </c>
      <c r="C214" s="10">
        <f t="shared" si="38"/>
        <v>8</v>
      </c>
      <c r="D214" s="10">
        <f t="shared" si="39"/>
        <v>6</v>
      </c>
      <c r="E214" s="18">
        <f t="shared" si="40"/>
        <v>8.25</v>
      </c>
      <c r="F214" s="13">
        <f t="shared" si="41"/>
        <v>241.39328419444445</v>
      </c>
      <c r="G214" s="10">
        <f t="shared" si="42"/>
        <v>1.0111656111111111</v>
      </c>
      <c r="H214" s="9">
        <f t="shared" si="43"/>
        <v>1.275386028</v>
      </c>
      <c r="I214" s="14">
        <f t="shared" si="44"/>
        <v>-0.59</v>
      </c>
    </row>
    <row r="215" spans="1:9" ht="13.5">
      <c r="A215" s="1" t="s">
        <v>494</v>
      </c>
      <c r="B215" s="3">
        <f t="shared" si="37"/>
        <v>39060</v>
      </c>
      <c r="C215" s="10">
        <f t="shared" si="38"/>
        <v>8</v>
      </c>
      <c r="D215" s="10">
        <f t="shared" si="39"/>
        <v>7</v>
      </c>
      <c r="E215" s="18">
        <f t="shared" si="40"/>
        <v>8.291666666666666</v>
      </c>
      <c r="F215" s="13">
        <f t="shared" si="41"/>
        <v>241.45503102777778</v>
      </c>
      <c r="G215" s="10">
        <f t="shared" si="42"/>
        <v>1.0060469722222223</v>
      </c>
      <c r="H215" s="9">
        <f t="shared" si="43"/>
        <v>1.275992047</v>
      </c>
      <c r="I215" s="14">
        <f t="shared" si="44"/>
        <v>-0.59</v>
      </c>
    </row>
    <row r="216" spans="1:9" ht="13.5">
      <c r="A216" s="1" t="s">
        <v>495</v>
      </c>
      <c r="B216" s="3">
        <f t="shared" si="37"/>
        <v>39060</v>
      </c>
      <c r="C216" s="10">
        <f t="shared" si="38"/>
        <v>8</v>
      </c>
      <c r="D216" s="10">
        <f t="shared" si="39"/>
        <v>8</v>
      </c>
      <c r="E216" s="18">
        <f t="shared" si="40"/>
        <v>8.333333333333334</v>
      </c>
      <c r="F216" s="13">
        <f aca="true" t="shared" si="45" ref="F216:F279">VALUE(MID(A216,27,3))+VALUE(MID(A216,31,2))/60+VALUE(MID(A216,34,7))/3600</f>
        <v>241.51679466666667</v>
      </c>
      <c r="G216" s="10">
        <f aca="true" t="shared" si="46" ref="G216:G279">(VALUE(MID(A216,44,2))+VALUE(MID(A216,47,2))/60+VALUE(MID(A216,50,7))/3600)*(IF(MID(A216,43,1)="-",-1,1))</f>
        <v>1.00092725</v>
      </c>
      <c r="H216" s="9">
        <f aca="true" t="shared" si="47" ref="H216:H279">VALUE(MID(A216,59,14))</f>
        <v>1.276596784</v>
      </c>
      <c r="I216" s="14">
        <f aca="true" t="shared" si="48" ref="I216:I279">VALUE(MID(A216,74,6))</f>
        <v>-0.59</v>
      </c>
    </row>
    <row r="217" spans="1:9" ht="13.5">
      <c r="A217" s="1" t="s">
        <v>496</v>
      </c>
      <c r="B217" s="3">
        <f t="shared" si="37"/>
        <v>39060</v>
      </c>
      <c r="C217" s="10">
        <f t="shared" si="38"/>
        <v>8</v>
      </c>
      <c r="D217" s="10">
        <f t="shared" si="39"/>
        <v>9</v>
      </c>
      <c r="E217" s="18">
        <f t="shared" si="40"/>
        <v>8.375</v>
      </c>
      <c r="F217" s="13">
        <f t="shared" si="45"/>
        <v>241.5785750277778</v>
      </c>
      <c r="G217" s="10">
        <f t="shared" si="46"/>
        <v>0.9958064444444444</v>
      </c>
      <c r="H217" s="9">
        <f t="shared" si="47"/>
        <v>1.277200242</v>
      </c>
      <c r="I217" s="14">
        <f t="shared" si="48"/>
        <v>-0.59</v>
      </c>
    </row>
    <row r="218" spans="1:9" ht="13.5">
      <c r="A218" s="1" t="s">
        <v>497</v>
      </c>
      <c r="B218" s="3">
        <f t="shared" si="37"/>
        <v>39060</v>
      </c>
      <c r="C218" s="10">
        <f t="shared" si="38"/>
        <v>8</v>
      </c>
      <c r="D218" s="10">
        <f t="shared" si="39"/>
        <v>10</v>
      </c>
      <c r="E218" s="18">
        <f t="shared" si="40"/>
        <v>8.416666666666666</v>
      </c>
      <c r="F218" s="13">
        <f t="shared" si="45"/>
        <v>241.64037199999999</v>
      </c>
      <c r="G218" s="10">
        <f t="shared" si="46"/>
        <v>0.9906846111111111</v>
      </c>
      <c r="H218" s="9">
        <f t="shared" si="47"/>
        <v>1.277802422</v>
      </c>
      <c r="I218" s="14">
        <f t="shared" si="48"/>
        <v>-0.59</v>
      </c>
    </row>
    <row r="219" spans="1:9" ht="13.5">
      <c r="A219" s="1" t="s">
        <v>498</v>
      </c>
      <c r="B219" s="3">
        <f t="shared" si="37"/>
        <v>39060</v>
      </c>
      <c r="C219" s="10">
        <f t="shared" si="38"/>
        <v>8</v>
      </c>
      <c r="D219" s="10">
        <f t="shared" si="39"/>
        <v>11</v>
      </c>
      <c r="E219" s="18">
        <f t="shared" si="40"/>
        <v>8.458333333333334</v>
      </c>
      <c r="F219" s="13">
        <f t="shared" si="45"/>
        <v>241.7021854722222</v>
      </c>
      <c r="G219" s="10">
        <f t="shared" si="46"/>
        <v>0.9855617777777778</v>
      </c>
      <c r="H219" s="9">
        <f t="shared" si="47"/>
        <v>1.278403324</v>
      </c>
      <c r="I219" s="14">
        <f t="shared" si="48"/>
        <v>-0.59</v>
      </c>
    </row>
    <row r="220" spans="1:9" ht="13.5">
      <c r="A220" s="1" t="s">
        <v>499</v>
      </c>
      <c r="B220" s="3">
        <f t="shared" si="37"/>
        <v>39060</v>
      </c>
      <c r="C220" s="10">
        <f t="shared" si="38"/>
        <v>8</v>
      </c>
      <c r="D220" s="10">
        <f t="shared" si="39"/>
        <v>12</v>
      </c>
      <c r="E220" s="18">
        <f t="shared" si="40"/>
        <v>8.5</v>
      </c>
      <c r="F220" s="13">
        <f t="shared" si="45"/>
        <v>241.76401533333333</v>
      </c>
      <c r="G220" s="10">
        <f t="shared" si="46"/>
        <v>0.9804379444444444</v>
      </c>
      <c r="H220" s="9">
        <f t="shared" si="47"/>
        <v>1.279002949</v>
      </c>
      <c r="I220" s="14">
        <f t="shared" si="48"/>
        <v>-0.59</v>
      </c>
    </row>
    <row r="221" spans="1:9" ht="13.5">
      <c r="A221" s="1" t="s">
        <v>500</v>
      </c>
      <c r="B221" s="3">
        <f t="shared" si="37"/>
        <v>39060</v>
      </c>
      <c r="C221" s="10">
        <f t="shared" si="38"/>
        <v>8</v>
      </c>
      <c r="D221" s="10">
        <f t="shared" si="39"/>
        <v>13</v>
      </c>
      <c r="E221" s="18">
        <f t="shared" si="40"/>
        <v>8.541666666666666</v>
      </c>
      <c r="F221" s="13">
        <f t="shared" si="45"/>
        <v>241.8258615</v>
      </c>
      <c r="G221" s="10">
        <f t="shared" si="46"/>
        <v>0.9753131666666667</v>
      </c>
      <c r="H221" s="9">
        <f t="shared" si="47"/>
        <v>1.279601298</v>
      </c>
      <c r="I221" s="14">
        <f t="shared" si="48"/>
        <v>-0.59</v>
      </c>
    </row>
    <row r="222" spans="1:9" ht="13.5">
      <c r="A222" s="1" t="s">
        <v>501</v>
      </c>
      <c r="B222" s="3">
        <f t="shared" si="37"/>
        <v>39060</v>
      </c>
      <c r="C222" s="10">
        <f t="shared" si="38"/>
        <v>8</v>
      </c>
      <c r="D222" s="10">
        <f t="shared" si="39"/>
        <v>14</v>
      </c>
      <c r="E222" s="18">
        <f t="shared" si="40"/>
        <v>8.583333333333334</v>
      </c>
      <c r="F222" s="13">
        <f t="shared" si="45"/>
        <v>241.88772383333333</v>
      </c>
      <c r="G222" s="10">
        <f t="shared" si="46"/>
        <v>0.9701874444444445</v>
      </c>
      <c r="H222" s="9">
        <f t="shared" si="47"/>
        <v>1.280198374</v>
      </c>
      <c r="I222" s="14">
        <f t="shared" si="48"/>
        <v>-0.59</v>
      </c>
    </row>
    <row r="223" spans="1:9" ht="13.5">
      <c r="A223" s="1" t="s">
        <v>502</v>
      </c>
      <c r="B223" s="3">
        <f t="shared" si="37"/>
        <v>39060</v>
      </c>
      <c r="C223" s="10">
        <f t="shared" si="38"/>
        <v>8</v>
      </c>
      <c r="D223" s="10">
        <f t="shared" si="39"/>
        <v>15</v>
      </c>
      <c r="E223" s="18">
        <f t="shared" si="40"/>
        <v>8.625</v>
      </c>
      <c r="F223" s="13">
        <f t="shared" si="45"/>
        <v>241.94960225</v>
      </c>
      <c r="G223" s="10">
        <f t="shared" si="46"/>
        <v>0.9650608333333333</v>
      </c>
      <c r="H223" s="9">
        <f t="shared" si="47"/>
        <v>1.280794176</v>
      </c>
      <c r="I223" s="14">
        <f t="shared" si="48"/>
        <v>-0.59</v>
      </c>
    </row>
    <row r="224" spans="1:9" ht="13.5">
      <c r="A224" s="1" t="s">
        <v>503</v>
      </c>
      <c r="B224" s="3">
        <f t="shared" si="37"/>
        <v>39060</v>
      </c>
      <c r="C224" s="10">
        <f t="shared" si="38"/>
        <v>8</v>
      </c>
      <c r="D224" s="10">
        <f t="shared" si="39"/>
        <v>16</v>
      </c>
      <c r="E224" s="18">
        <f t="shared" si="40"/>
        <v>8.666666666666666</v>
      </c>
      <c r="F224" s="13">
        <f t="shared" si="45"/>
        <v>242.01149666666666</v>
      </c>
      <c r="G224" s="10">
        <f t="shared" si="46"/>
        <v>0.9599333333333333</v>
      </c>
      <c r="H224" s="9">
        <f t="shared" si="47"/>
        <v>1.281388705</v>
      </c>
      <c r="I224" s="14">
        <f t="shared" si="48"/>
        <v>-0.59</v>
      </c>
    </row>
    <row r="225" spans="1:9" ht="13.5">
      <c r="A225" s="1" t="s">
        <v>504</v>
      </c>
      <c r="B225" s="3">
        <f t="shared" si="37"/>
        <v>39060</v>
      </c>
      <c r="C225" s="10">
        <f t="shared" si="38"/>
        <v>8</v>
      </c>
      <c r="D225" s="10">
        <f t="shared" si="39"/>
        <v>17</v>
      </c>
      <c r="E225" s="18">
        <f t="shared" si="40"/>
        <v>8.708333333333334</v>
      </c>
      <c r="F225" s="13">
        <f t="shared" si="45"/>
        <v>242.07340697222222</v>
      </c>
      <c r="G225" s="10">
        <f t="shared" si="46"/>
        <v>0.9548049999999999</v>
      </c>
      <c r="H225" s="9">
        <f t="shared" si="47"/>
        <v>1.281981964</v>
      </c>
      <c r="I225" s="14">
        <f t="shared" si="48"/>
        <v>-0.59</v>
      </c>
    </row>
    <row r="226" spans="1:9" ht="13.5">
      <c r="A226" s="1" t="s">
        <v>505</v>
      </c>
      <c r="B226" s="3">
        <f t="shared" si="37"/>
        <v>39060</v>
      </c>
      <c r="C226" s="10">
        <f t="shared" si="38"/>
        <v>8</v>
      </c>
      <c r="D226" s="10">
        <f t="shared" si="39"/>
        <v>18</v>
      </c>
      <c r="E226" s="18">
        <f t="shared" si="40"/>
        <v>8.75</v>
      </c>
      <c r="F226" s="13">
        <f t="shared" si="45"/>
        <v>242.13533302777776</v>
      </c>
      <c r="G226" s="10">
        <f t="shared" si="46"/>
        <v>0.9496758333333334</v>
      </c>
      <c r="H226" s="9">
        <f t="shared" si="47"/>
        <v>1.282573952</v>
      </c>
      <c r="I226" s="14">
        <f t="shared" si="48"/>
        <v>-0.59</v>
      </c>
    </row>
    <row r="227" spans="1:9" ht="13.5">
      <c r="A227" s="1" t="s">
        <v>506</v>
      </c>
      <c r="B227" s="3">
        <f t="shared" si="37"/>
        <v>39060</v>
      </c>
      <c r="C227" s="10">
        <f t="shared" si="38"/>
        <v>8</v>
      </c>
      <c r="D227" s="10">
        <f t="shared" si="39"/>
        <v>19</v>
      </c>
      <c r="E227" s="18">
        <f t="shared" si="40"/>
        <v>8.791666666666666</v>
      </c>
      <c r="F227" s="13">
        <f t="shared" si="45"/>
        <v>242.19727477777778</v>
      </c>
      <c r="G227" s="10">
        <f t="shared" si="46"/>
        <v>0.9445458611111112</v>
      </c>
      <c r="H227" s="9">
        <f t="shared" si="47"/>
        <v>1.283164671</v>
      </c>
      <c r="I227" s="14">
        <f t="shared" si="48"/>
        <v>-0.59</v>
      </c>
    </row>
    <row r="228" spans="1:9" ht="13.5">
      <c r="A228" s="1" t="s">
        <v>507</v>
      </c>
      <c r="B228" s="3">
        <f t="shared" si="37"/>
        <v>39060</v>
      </c>
      <c r="C228" s="10">
        <f t="shared" si="38"/>
        <v>8</v>
      </c>
      <c r="D228" s="10">
        <f t="shared" si="39"/>
        <v>20</v>
      </c>
      <c r="E228" s="18">
        <f t="shared" si="40"/>
        <v>8.833333333333334</v>
      </c>
      <c r="F228" s="13">
        <f t="shared" si="45"/>
        <v>242.25923211111112</v>
      </c>
      <c r="G228" s="10">
        <f t="shared" si="46"/>
        <v>0.939415138888889</v>
      </c>
      <c r="H228" s="9">
        <f t="shared" si="47"/>
        <v>1.283754122</v>
      </c>
      <c r="I228" s="14">
        <f t="shared" si="48"/>
        <v>-0.59</v>
      </c>
    </row>
    <row r="229" spans="1:9" ht="13.5">
      <c r="A229" s="1" t="s">
        <v>508</v>
      </c>
      <c r="B229" s="3">
        <f t="shared" si="37"/>
        <v>39060</v>
      </c>
      <c r="C229" s="10">
        <f t="shared" si="38"/>
        <v>8</v>
      </c>
      <c r="D229" s="10">
        <f t="shared" si="39"/>
        <v>21</v>
      </c>
      <c r="E229" s="18">
        <f t="shared" si="40"/>
        <v>8.875</v>
      </c>
      <c r="F229" s="13">
        <f t="shared" si="45"/>
        <v>242.32120494444445</v>
      </c>
      <c r="G229" s="10">
        <f t="shared" si="46"/>
        <v>0.9342836666666667</v>
      </c>
      <c r="H229" s="9">
        <f t="shared" si="47"/>
        <v>1.284342307</v>
      </c>
      <c r="I229" s="14">
        <f t="shared" si="48"/>
        <v>-0.59</v>
      </c>
    </row>
    <row r="230" spans="1:9" ht="13.5">
      <c r="A230" s="1" t="s">
        <v>509</v>
      </c>
      <c r="B230" s="3">
        <f t="shared" si="37"/>
        <v>39060</v>
      </c>
      <c r="C230" s="10">
        <f t="shared" si="38"/>
        <v>8</v>
      </c>
      <c r="D230" s="10">
        <f t="shared" si="39"/>
        <v>22</v>
      </c>
      <c r="E230" s="18">
        <f t="shared" si="40"/>
        <v>8.916666666666666</v>
      </c>
      <c r="F230" s="13">
        <f t="shared" si="45"/>
        <v>242.38319316666667</v>
      </c>
      <c r="G230" s="10">
        <f t="shared" si="46"/>
        <v>0.9291514444444444</v>
      </c>
      <c r="H230" s="9">
        <f t="shared" si="47"/>
        <v>1.284929225</v>
      </c>
      <c r="I230" s="14">
        <f t="shared" si="48"/>
        <v>-0.59</v>
      </c>
    </row>
    <row r="231" spans="1:9" ht="13.5">
      <c r="A231" s="1" t="s">
        <v>510</v>
      </c>
      <c r="B231" s="3">
        <f t="shared" si="37"/>
        <v>39060</v>
      </c>
      <c r="C231" s="10">
        <f t="shared" si="38"/>
        <v>8</v>
      </c>
      <c r="D231" s="10">
        <f t="shared" si="39"/>
        <v>23</v>
      </c>
      <c r="E231" s="18">
        <f t="shared" si="40"/>
        <v>8.958333333333334</v>
      </c>
      <c r="F231" s="13">
        <f t="shared" si="45"/>
        <v>242.44519666666667</v>
      </c>
      <c r="G231" s="10">
        <f t="shared" si="46"/>
        <v>0.9240185555555556</v>
      </c>
      <c r="H231" s="9">
        <f t="shared" si="47"/>
        <v>1.285514879</v>
      </c>
      <c r="I231" s="14">
        <f t="shared" si="48"/>
        <v>-0.59</v>
      </c>
    </row>
    <row r="232" spans="1:9" ht="13.5">
      <c r="A232" s="1" t="s">
        <v>511</v>
      </c>
      <c r="B232" s="3">
        <f t="shared" si="37"/>
        <v>39061</v>
      </c>
      <c r="C232" s="10">
        <f t="shared" si="38"/>
        <v>9</v>
      </c>
      <c r="D232" s="10">
        <f t="shared" si="39"/>
        <v>0</v>
      </c>
      <c r="E232" s="18">
        <f t="shared" si="40"/>
        <v>9</v>
      </c>
      <c r="F232" s="13">
        <f t="shared" si="45"/>
        <v>242.50721536111112</v>
      </c>
      <c r="G232" s="10">
        <f t="shared" si="46"/>
        <v>0.918885</v>
      </c>
      <c r="H232" s="9">
        <f t="shared" si="47"/>
        <v>1.286099269</v>
      </c>
      <c r="I232" s="14">
        <f t="shared" si="48"/>
        <v>-0.59</v>
      </c>
    </row>
    <row r="233" spans="1:9" ht="13.5">
      <c r="A233" s="1" t="s">
        <v>512</v>
      </c>
      <c r="B233" s="3">
        <f t="shared" si="37"/>
        <v>39061</v>
      </c>
      <c r="C233" s="10">
        <f t="shared" si="38"/>
        <v>9</v>
      </c>
      <c r="D233" s="10">
        <f t="shared" si="39"/>
        <v>1</v>
      </c>
      <c r="E233" s="18">
        <f t="shared" si="40"/>
        <v>9.041666666666666</v>
      </c>
      <c r="F233" s="13">
        <f t="shared" si="45"/>
        <v>242.5692491388889</v>
      </c>
      <c r="G233" s="10">
        <f t="shared" si="46"/>
        <v>0.9137507777777778</v>
      </c>
      <c r="H233" s="9">
        <f t="shared" si="47"/>
        <v>1.286682396</v>
      </c>
      <c r="I233" s="14">
        <f t="shared" si="48"/>
        <v>-0.59</v>
      </c>
    </row>
    <row r="234" spans="1:9" ht="13.5">
      <c r="A234" s="1" t="s">
        <v>513</v>
      </c>
      <c r="B234" s="3">
        <f t="shared" si="37"/>
        <v>39061</v>
      </c>
      <c r="C234" s="10">
        <f t="shared" si="38"/>
        <v>9</v>
      </c>
      <c r="D234" s="10">
        <f t="shared" si="39"/>
        <v>2</v>
      </c>
      <c r="E234" s="18">
        <f t="shared" si="40"/>
        <v>9.083333333333334</v>
      </c>
      <c r="F234" s="13">
        <f t="shared" si="45"/>
        <v>242.63129794444444</v>
      </c>
      <c r="G234" s="10">
        <f t="shared" si="46"/>
        <v>0.9086159722222222</v>
      </c>
      <c r="H234" s="9">
        <f t="shared" si="47"/>
        <v>1.287264262</v>
      </c>
      <c r="I234" s="14">
        <f t="shared" si="48"/>
        <v>-0.59</v>
      </c>
    </row>
    <row r="235" spans="1:9" ht="13.5">
      <c r="A235" s="1" t="s">
        <v>514</v>
      </c>
      <c r="B235" s="3">
        <f t="shared" si="37"/>
        <v>39061</v>
      </c>
      <c r="C235" s="10">
        <f t="shared" si="38"/>
        <v>9</v>
      </c>
      <c r="D235" s="10">
        <f t="shared" si="39"/>
        <v>3</v>
      </c>
      <c r="E235" s="18">
        <f t="shared" si="40"/>
        <v>9.125</v>
      </c>
      <c r="F235" s="13">
        <f t="shared" si="45"/>
        <v>242.69336166666668</v>
      </c>
      <c r="G235" s="10">
        <f t="shared" si="46"/>
        <v>0.9034805277777778</v>
      </c>
      <c r="H235" s="9">
        <f t="shared" si="47"/>
        <v>1.287844867</v>
      </c>
      <c r="I235" s="14">
        <f t="shared" si="48"/>
        <v>-0.59</v>
      </c>
    </row>
    <row r="236" spans="1:9" ht="13.5">
      <c r="A236" s="1" t="s">
        <v>515</v>
      </c>
      <c r="B236" s="3">
        <f t="shared" si="37"/>
        <v>39061</v>
      </c>
      <c r="C236" s="10">
        <f t="shared" si="38"/>
        <v>9</v>
      </c>
      <c r="D236" s="10">
        <f t="shared" si="39"/>
        <v>4</v>
      </c>
      <c r="E236" s="18">
        <f t="shared" si="40"/>
        <v>9.166666666666666</v>
      </c>
      <c r="F236" s="13">
        <f t="shared" si="45"/>
        <v>242.75544019444445</v>
      </c>
      <c r="G236" s="10">
        <f t="shared" si="46"/>
        <v>0.8983445555555555</v>
      </c>
      <c r="H236" s="9">
        <f t="shared" si="47"/>
        <v>1.288424213</v>
      </c>
      <c r="I236" s="14">
        <f t="shared" si="48"/>
        <v>-0.59</v>
      </c>
    </row>
    <row r="237" spans="1:9" ht="13.5">
      <c r="A237" s="1" t="s">
        <v>516</v>
      </c>
      <c r="B237" s="3">
        <f t="shared" si="37"/>
        <v>39061</v>
      </c>
      <c r="C237" s="10">
        <f t="shared" si="38"/>
        <v>9</v>
      </c>
      <c r="D237" s="10">
        <f t="shared" si="39"/>
        <v>5</v>
      </c>
      <c r="E237" s="18">
        <f t="shared" si="40"/>
        <v>9.208333333333334</v>
      </c>
      <c r="F237" s="13">
        <f t="shared" si="45"/>
        <v>242.8175334722222</v>
      </c>
      <c r="G237" s="10">
        <f t="shared" si="46"/>
        <v>0.8932080277777777</v>
      </c>
      <c r="H237" s="9">
        <f t="shared" si="47"/>
        <v>1.2890023</v>
      </c>
      <c r="I237" s="14">
        <f t="shared" si="48"/>
        <v>-0.59</v>
      </c>
    </row>
    <row r="238" spans="1:9" ht="13.5">
      <c r="A238" s="1" t="s">
        <v>517</v>
      </c>
      <c r="B238" s="3">
        <f t="shared" si="37"/>
        <v>39061</v>
      </c>
      <c r="C238" s="10">
        <f t="shared" si="38"/>
        <v>9</v>
      </c>
      <c r="D238" s="10">
        <f t="shared" si="39"/>
        <v>6</v>
      </c>
      <c r="E238" s="18">
        <f t="shared" si="40"/>
        <v>9.25</v>
      </c>
      <c r="F238" s="13">
        <f t="shared" si="45"/>
        <v>242.8796413611111</v>
      </c>
      <c r="G238" s="10">
        <f t="shared" si="46"/>
        <v>0.8880709722222222</v>
      </c>
      <c r="H238" s="9">
        <f t="shared" si="47"/>
        <v>1.289579131</v>
      </c>
      <c r="I238" s="14">
        <f t="shared" si="48"/>
        <v>-0.59</v>
      </c>
    </row>
    <row r="239" spans="1:9" ht="13.5">
      <c r="A239" s="1" t="s">
        <v>518</v>
      </c>
      <c r="B239" s="3">
        <f t="shared" si="37"/>
        <v>39061</v>
      </c>
      <c r="C239" s="10">
        <f t="shared" si="38"/>
        <v>9</v>
      </c>
      <c r="D239" s="10">
        <f t="shared" si="39"/>
        <v>7</v>
      </c>
      <c r="E239" s="18">
        <f t="shared" si="40"/>
        <v>9.291666666666666</v>
      </c>
      <c r="F239" s="13">
        <f t="shared" si="45"/>
        <v>242.94176380555555</v>
      </c>
      <c r="G239" s="10">
        <f t="shared" si="46"/>
        <v>0.8829334444444444</v>
      </c>
      <c r="H239" s="9">
        <f t="shared" si="47"/>
        <v>1.290154705</v>
      </c>
      <c r="I239" s="14">
        <f t="shared" si="48"/>
        <v>-0.59</v>
      </c>
    </row>
    <row r="240" spans="1:9" ht="13.5">
      <c r="A240" s="1" t="s">
        <v>519</v>
      </c>
      <c r="B240" s="3">
        <f t="shared" si="37"/>
        <v>39061</v>
      </c>
      <c r="C240" s="10">
        <f t="shared" si="38"/>
        <v>9</v>
      </c>
      <c r="D240" s="10">
        <f t="shared" si="39"/>
        <v>8</v>
      </c>
      <c r="E240" s="18">
        <f t="shared" si="40"/>
        <v>9.333333333333334</v>
      </c>
      <c r="F240" s="13">
        <f t="shared" si="45"/>
        <v>243.00390069444444</v>
      </c>
      <c r="G240" s="10">
        <f t="shared" si="46"/>
        <v>0.8777954166666667</v>
      </c>
      <c r="H240" s="9">
        <f t="shared" si="47"/>
        <v>1.290729024</v>
      </c>
      <c r="I240" s="14">
        <f t="shared" si="48"/>
        <v>-0.59</v>
      </c>
    </row>
    <row r="241" spans="1:9" ht="13.5">
      <c r="A241" s="1" t="s">
        <v>520</v>
      </c>
      <c r="B241" s="3">
        <f t="shared" si="37"/>
        <v>39061</v>
      </c>
      <c r="C241" s="10">
        <f t="shared" si="38"/>
        <v>9</v>
      </c>
      <c r="D241" s="10">
        <f t="shared" si="39"/>
        <v>9</v>
      </c>
      <c r="E241" s="18">
        <f t="shared" si="40"/>
        <v>9.375</v>
      </c>
      <c r="F241" s="13">
        <f t="shared" si="45"/>
        <v>243.06605197222223</v>
      </c>
      <c r="G241" s="10">
        <f t="shared" si="46"/>
        <v>0.8726569722222223</v>
      </c>
      <c r="H241" s="9">
        <f t="shared" si="47"/>
        <v>1.291302089</v>
      </c>
      <c r="I241" s="14">
        <f t="shared" si="48"/>
        <v>-0.59</v>
      </c>
    </row>
    <row r="242" spans="1:9" ht="13.5">
      <c r="A242" s="1" t="s">
        <v>521</v>
      </c>
      <c r="B242" s="3">
        <f t="shared" si="37"/>
        <v>39061</v>
      </c>
      <c r="C242" s="10">
        <f t="shared" si="38"/>
        <v>9</v>
      </c>
      <c r="D242" s="10">
        <f t="shared" si="39"/>
        <v>10</v>
      </c>
      <c r="E242" s="18">
        <f t="shared" si="40"/>
        <v>9.416666666666666</v>
      </c>
      <c r="F242" s="13">
        <f t="shared" si="45"/>
        <v>243.1282175</v>
      </c>
      <c r="G242" s="10">
        <f t="shared" si="46"/>
        <v>0.8675181111111111</v>
      </c>
      <c r="H242" s="9">
        <f t="shared" si="47"/>
        <v>1.291873901</v>
      </c>
      <c r="I242" s="14">
        <f t="shared" si="48"/>
        <v>-0.59</v>
      </c>
    </row>
    <row r="243" spans="1:9" ht="13.5">
      <c r="A243" s="1" t="s">
        <v>522</v>
      </c>
      <c r="B243" s="3">
        <f t="shared" si="37"/>
        <v>39061</v>
      </c>
      <c r="C243" s="10">
        <f t="shared" si="38"/>
        <v>9</v>
      </c>
      <c r="D243" s="10">
        <f t="shared" si="39"/>
        <v>11</v>
      </c>
      <c r="E243" s="18">
        <f t="shared" si="40"/>
        <v>9.458333333333334</v>
      </c>
      <c r="F243" s="13">
        <f t="shared" si="45"/>
        <v>243.19039722222223</v>
      </c>
      <c r="G243" s="10">
        <f t="shared" si="46"/>
        <v>0.8623788333333333</v>
      </c>
      <c r="H243" s="9">
        <f t="shared" si="47"/>
        <v>1.292444462</v>
      </c>
      <c r="I243" s="14">
        <f t="shared" si="48"/>
        <v>-0.59</v>
      </c>
    </row>
    <row r="244" spans="1:9" ht="13.5">
      <c r="A244" s="1" t="s">
        <v>523</v>
      </c>
      <c r="B244" s="3">
        <f t="shared" si="37"/>
        <v>39061</v>
      </c>
      <c r="C244" s="10">
        <f t="shared" si="38"/>
        <v>9</v>
      </c>
      <c r="D244" s="10">
        <f t="shared" si="39"/>
        <v>12</v>
      </c>
      <c r="E244" s="18">
        <f t="shared" si="40"/>
        <v>9.5</v>
      </c>
      <c r="F244" s="13">
        <f t="shared" si="45"/>
        <v>243.25259105555557</v>
      </c>
      <c r="G244" s="10">
        <f t="shared" si="46"/>
        <v>0.8572391944444444</v>
      </c>
      <c r="H244" s="9">
        <f t="shared" si="47"/>
        <v>1.293013771</v>
      </c>
      <c r="I244" s="14">
        <f t="shared" si="48"/>
        <v>-0.59</v>
      </c>
    </row>
    <row r="245" spans="1:9" ht="13.5">
      <c r="A245" s="1" t="s">
        <v>524</v>
      </c>
      <c r="B245" s="3">
        <f t="shared" si="37"/>
        <v>39061</v>
      </c>
      <c r="C245" s="10">
        <f t="shared" si="38"/>
        <v>9</v>
      </c>
      <c r="D245" s="10">
        <f t="shared" si="39"/>
        <v>13</v>
      </c>
      <c r="E245" s="18">
        <f t="shared" si="40"/>
        <v>9.541666666666666</v>
      </c>
      <c r="F245" s="13">
        <f t="shared" si="45"/>
        <v>243.3147988888889</v>
      </c>
      <c r="G245" s="10">
        <f t="shared" si="46"/>
        <v>0.8520992222222222</v>
      </c>
      <c r="H245" s="9">
        <f t="shared" si="47"/>
        <v>1.293581831</v>
      </c>
      <c r="I245" s="14">
        <f t="shared" si="48"/>
        <v>-0.59</v>
      </c>
    </row>
    <row r="246" spans="1:9" ht="13.5">
      <c r="A246" s="1" t="s">
        <v>525</v>
      </c>
      <c r="B246" s="3">
        <f t="shared" si="37"/>
        <v>39061</v>
      </c>
      <c r="C246" s="10">
        <f t="shared" si="38"/>
        <v>9</v>
      </c>
      <c r="D246" s="10">
        <f t="shared" si="39"/>
        <v>14</v>
      </c>
      <c r="E246" s="18">
        <f t="shared" si="40"/>
        <v>9.583333333333334</v>
      </c>
      <c r="F246" s="13">
        <f t="shared" si="45"/>
        <v>243.37702066666668</v>
      </c>
      <c r="G246" s="10">
        <f t="shared" si="46"/>
        <v>0.8469588888888889</v>
      </c>
      <c r="H246" s="9">
        <f t="shared" si="47"/>
        <v>1.294148643</v>
      </c>
      <c r="I246" s="14">
        <f t="shared" si="48"/>
        <v>-0.59</v>
      </c>
    </row>
    <row r="247" spans="1:9" ht="13.5">
      <c r="A247" s="1" t="s">
        <v>526</v>
      </c>
      <c r="B247" s="3">
        <f t="shared" si="37"/>
        <v>39061</v>
      </c>
      <c r="C247" s="10">
        <f t="shared" si="38"/>
        <v>9</v>
      </c>
      <c r="D247" s="10">
        <f t="shared" si="39"/>
        <v>15</v>
      </c>
      <c r="E247" s="18">
        <f t="shared" si="40"/>
        <v>9.625</v>
      </c>
      <c r="F247" s="13">
        <f t="shared" si="45"/>
        <v>243.4392562777778</v>
      </c>
      <c r="G247" s="10">
        <f t="shared" si="46"/>
        <v>0.8418183055555556</v>
      </c>
      <c r="H247" s="9">
        <f t="shared" si="47"/>
        <v>1.294714207</v>
      </c>
      <c r="I247" s="14">
        <f t="shared" si="48"/>
        <v>-0.59</v>
      </c>
    </row>
    <row r="248" spans="1:9" ht="13.5">
      <c r="A248" s="1" t="s">
        <v>527</v>
      </c>
      <c r="B248" s="3">
        <f t="shared" si="37"/>
        <v>39061</v>
      </c>
      <c r="C248" s="10">
        <f t="shared" si="38"/>
        <v>9</v>
      </c>
      <c r="D248" s="10">
        <f t="shared" si="39"/>
        <v>16</v>
      </c>
      <c r="E248" s="18">
        <f t="shared" si="40"/>
        <v>9.666666666666666</v>
      </c>
      <c r="F248" s="13">
        <f t="shared" si="45"/>
        <v>243.5015056388889</v>
      </c>
      <c r="G248" s="10">
        <f t="shared" si="46"/>
        <v>0.8366774166666667</v>
      </c>
      <c r="H248" s="9">
        <f t="shared" si="47"/>
        <v>1.295278524</v>
      </c>
      <c r="I248" s="14">
        <f t="shared" si="48"/>
        <v>-0.59</v>
      </c>
    </row>
    <row r="249" spans="1:9" ht="13.5">
      <c r="A249" s="1" t="s">
        <v>528</v>
      </c>
      <c r="B249" s="3">
        <f t="shared" si="37"/>
        <v>39061</v>
      </c>
      <c r="C249" s="10">
        <f t="shared" si="38"/>
        <v>9</v>
      </c>
      <c r="D249" s="10">
        <f t="shared" si="39"/>
        <v>17</v>
      </c>
      <c r="E249" s="18">
        <f t="shared" si="40"/>
        <v>9.708333333333334</v>
      </c>
      <c r="F249" s="13">
        <f t="shared" si="45"/>
        <v>243.56376869444446</v>
      </c>
      <c r="G249" s="10">
        <f t="shared" si="46"/>
        <v>0.8315362777777777</v>
      </c>
      <c r="H249" s="9">
        <f t="shared" si="47"/>
        <v>1.295841596</v>
      </c>
      <c r="I249" s="14">
        <f t="shared" si="48"/>
        <v>-0.59</v>
      </c>
    </row>
    <row r="250" spans="1:9" ht="13.5">
      <c r="A250" s="1" t="s">
        <v>529</v>
      </c>
      <c r="B250" s="3">
        <f t="shared" si="37"/>
        <v>39061</v>
      </c>
      <c r="C250" s="10">
        <f t="shared" si="38"/>
        <v>9</v>
      </c>
      <c r="D250" s="10">
        <f t="shared" si="39"/>
        <v>18</v>
      </c>
      <c r="E250" s="18">
        <f t="shared" si="40"/>
        <v>9.75</v>
      </c>
      <c r="F250" s="13">
        <f t="shared" si="45"/>
        <v>243.62604533333334</v>
      </c>
      <c r="G250" s="10">
        <f t="shared" si="46"/>
        <v>0.8263949166666666</v>
      </c>
      <c r="H250" s="9">
        <f t="shared" si="47"/>
        <v>1.296403424</v>
      </c>
      <c r="I250" s="14">
        <f t="shared" si="48"/>
        <v>-0.59</v>
      </c>
    </row>
    <row r="251" spans="1:9" ht="13.5">
      <c r="A251" s="1" t="s">
        <v>530</v>
      </c>
      <c r="B251" s="3">
        <f t="shared" si="37"/>
        <v>39061</v>
      </c>
      <c r="C251" s="10">
        <f t="shared" si="38"/>
        <v>9</v>
      </c>
      <c r="D251" s="10">
        <f t="shared" si="39"/>
        <v>19</v>
      </c>
      <c r="E251" s="18">
        <f t="shared" si="40"/>
        <v>9.791666666666666</v>
      </c>
      <c r="F251" s="13">
        <f t="shared" si="45"/>
        <v>243.68833547222224</v>
      </c>
      <c r="G251" s="10">
        <f t="shared" si="46"/>
        <v>0.8212533611111111</v>
      </c>
      <c r="H251" s="9">
        <f t="shared" si="47"/>
        <v>1.296964009</v>
      </c>
      <c r="I251" s="14">
        <f t="shared" si="48"/>
        <v>-0.59</v>
      </c>
    </row>
    <row r="252" spans="1:9" ht="13.5">
      <c r="A252" s="1" t="s">
        <v>531</v>
      </c>
      <c r="B252" s="3">
        <f t="shared" si="37"/>
        <v>39061</v>
      </c>
      <c r="C252" s="10">
        <f t="shared" si="38"/>
        <v>9</v>
      </c>
      <c r="D252" s="10">
        <f t="shared" si="39"/>
        <v>20</v>
      </c>
      <c r="E252" s="18">
        <f t="shared" si="40"/>
        <v>9.833333333333334</v>
      </c>
      <c r="F252" s="13">
        <f t="shared" si="45"/>
        <v>243.75063902777777</v>
      </c>
      <c r="G252" s="10">
        <f t="shared" si="46"/>
        <v>0.8161116111111112</v>
      </c>
      <c r="H252" s="9">
        <f t="shared" si="47"/>
        <v>1.297523351</v>
      </c>
      <c r="I252" s="14">
        <f t="shared" si="48"/>
        <v>-0.59</v>
      </c>
    </row>
    <row r="253" spans="1:9" ht="13.5">
      <c r="A253" s="1" t="s">
        <v>532</v>
      </c>
      <c r="B253" s="3">
        <f t="shared" si="37"/>
        <v>39061</v>
      </c>
      <c r="C253" s="10">
        <f t="shared" si="38"/>
        <v>9</v>
      </c>
      <c r="D253" s="10">
        <f t="shared" si="39"/>
        <v>21</v>
      </c>
      <c r="E253" s="18">
        <f t="shared" si="40"/>
        <v>9.875</v>
      </c>
      <c r="F253" s="13">
        <f t="shared" si="45"/>
        <v>243.81295594444447</v>
      </c>
      <c r="G253" s="10">
        <f t="shared" si="46"/>
        <v>0.8109697222222223</v>
      </c>
      <c r="H253" s="9">
        <f t="shared" si="47"/>
        <v>1.298081453</v>
      </c>
      <c r="I253" s="14">
        <f t="shared" si="48"/>
        <v>-0.59</v>
      </c>
    </row>
    <row r="254" spans="1:9" ht="13.5">
      <c r="A254" s="1" t="s">
        <v>533</v>
      </c>
      <c r="B254" s="3">
        <f t="shared" si="37"/>
        <v>39061</v>
      </c>
      <c r="C254" s="10">
        <f t="shared" si="38"/>
        <v>9</v>
      </c>
      <c r="D254" s="10">
        <f t="shared" si="39"/>
        <v>22</v>
      </c>
      <c r="E254" s="18">
        <f t="shared" si="40"/>
        <v>9.916666666666666</v>
      </c>
      <c r="F254" s="13">
        <f t="shared" si="45"/>
        <v>243.8752861388889</v>
      </c>
      <c r="G254" s="10">
        <f t="shared" si="46"/>
        <v>0.8058276944444445</v>
      </c>
      <c r="H254" s="9">
        <f t="shared" si="47"/>
        <v>1.298638315</v>
      </c>
      <c r="I254" s="14">
        <f t="shared" si="48"/>
        <v>-0.59</v>
      </c>
    </row>
    <row r="255" spans="1:9" ht="13.5">
      <c r="A255" s="1" t="s">
        <v>534</v>
      </c>
      <c r="B255" s="3">
        <f t="shared" si="37"/>
        <v>39061</v>
      </c>
      <c r="C255" s="10">
        <f t="shared" si="38"/>
        <v>9</v>
      </c>
      <c r="D255" s="10">
        <f t="shared" si="39"/>
        <v>23</v>
      </c>
      <c r="E255" s="18">
        <f t="shared" si="40"/>
        <v>9.958333333333334</v>
      </c>
      <c r="F255" s="13">
        <f t="shared" si="45"/>
        <v>243.9376295</v>
      </c>
      <c r="G255" s="10">
        <f t="shared" si="46"/>
        <v>0.8006855277777778</v>
      </c>
      <c r="H255" s="9">
        <f t="shared" si="47"/>
        <v>1.299193938</v>
      </c>
      <c r="I255" s="14">
        <f t="shared" si="48"/>
        <v>-0.59</v>
      </c>
    </row>
    <row r="256" spans="1:9" ht="13.5">
      <c r="A256" s="1" t="s">
        <v>535</v>
      </c>
      <c r="B256" s="3">
        <f t="shared" si="37"/>
        <v>39062</v>
      </c>
      <c r="C256" s="10">
        <f t="shared" si="38"/>
        <v>10</v>
      </c>
      <c r="D256" s="10">
        <f t="shared" si="39"/>
        <v>0</v>
      </c>
      <c r="E256" s="18">
        <f t="shared" si="40"/>
        <v>10</v>
      </c>
      <c r="F256" s="13">
        <f t="shared" si="45"/>
        <v>243.99998594444443</v>
      </c>
      <c r="G256" s="10">
        <f t="shared" si="46"/>
        <v>0.7955433055555555</v>
      </c>
      <c r="H256" s="9">
        <f t="shared" si="47"/>
        <v>1.299748323</v>
      </c>
      <c r="I256" s="14">
        <f t="shared" si="48"/>
        <v>-0.59</v>
      </c>
    </row>
    <row r="257" spans="1:9" ht="13.5">
      <c r="A257" s="1" t="s">
        <v>536</v>
      </c>
      <c r="B257" s="3">
        <f t="shared" si="37"/>
        <v>39062</v>
      </c>
      <c r="C257" s="10">
        <f t="shared" si="38"/>
        <v>10</v>
      </c>
      <c r="D257" s="10">
        <f t="shared" si="39"/>
        <v>1</v>
      </c>
      <c r="E257" s="18">
        <f t="shared" si="40"/>
        <v>10.041666666666666</v>
      </c>
      <c r="F257" s="13">
        <f t="shared" si="45"/>
        <v>244.06235544444445</v>
      </c>
      <c r="G257" s="10">
        <f t="shared" si="46"/>
        <v>0.790401</v>
      </c>
      <c r="H257" s="9">
        <f t="shared" si="47"/>
        <v>1.300301472</v>
      </c>
      <c r="I257" s="14">
        <f t="shared" si="48"/>
        <v>-0.59</v>
      </c>
    </row>
    <row r="258" spans="1:9" ht="13.5">
      <c r="A258" s="1" t="s">
        <v>537</v>
      </c>
      <c r="B258" s="3">
        <f t="shared" si="37"/>
        <v>39062</v>
      </c>
      <c r="C258" s="10">
        <f t="shared" si="38"/>
        <v>10</v>
      </c>
      <c r="D258" s="10">
        <f t="shared" si="39"/>
        <v>2</v>
      </c>
      <c r="E258" s="18">
        <f t="shared" si="40"/>
        <v>10.083333333333334</v>
      </c>
      <c r="F258" s="13">
        <f t="shared" si="45"/>
        <v>244.1247378888889</v>
      </c>
      <c r="G258" s="10">
        <f t="shared" si="46"/>
        <v>0.7852586666666667</v>
      </c>
      <c r="H258" s="9">
        <f t="shared" si="47"/>
        <v>1.300853385</v>
      </c>
      <c r="I258" s="14">
        <f t="shared" si="48"/>
        <v>-0.59</v>
      </c>
    </row>
    <row r="259" spans="1:9" ht="13.5">
      <c r="A259" s="1" t="s">
        <v>538</v>
      </c>
      <c r="B259" s="3">
        <f t="shared" si="37"/>
        <v>39062</v>
      </c>
      <c r="C259" s="10">
        <f t="shared" si="38"/>
        <v>10</v>
      </c>
      <c r="D259" s="10">
        <f t="shared" si="39"/>
        <v>3</v>
      </c>
      <c r="E259" s="18">
        <f t="shared" si="40"/>
        <v>10.125</v>
      </c>
      <c r="F259" s="13">
        <f t="shared" si="45"/>
        <v>244.18713319444444</v>
      </c>
      <c r="G259" s="10">
        <f t="shared" si="46"/>
        <v>0.7801163055555556</v>
      </c>
      <c r="H259" s="9">
        <f t="shared" si="47"/>
        <v>1.301404063</v>
      </c>
      <c r="I259" s="14">
        <f t="shared" si="48"/>
        <v>-0.59</v>
      </c>
    </row>
    <row r="260" spans="1:9" ht="13.5">
      <c r="A260" s="1" t="s">
        <v>539</v>
      </c>
      <c r="B260" s="3">
        <f t="shared" si="37"/>
        <v>39062</v>
      </c>
      <c r="C260" s="10">
        <f t="shared" si="38"/>
        <v>10</v>
      </c>
      <c r="D260" s="10">
        <f t="shared" si="39"/>
        <v>4</v>
      </c>
      <c r="E260" s="18">
        <f t="shared" si="40"/>
        <v>10.166666666666666</v>
      </c>
      <c r="F260" s="13">
        <f t="shared" si="45"/>
        <v>244.24954127777775</v>
      </c>
      <c r="G260" s="10">
        <f t="shared" si="46"/>
        <v>0.7749739722222223</v>
      </c>
      <c r="H260" s="9">
        <f t="shared" si="47"/>
        <v>1.301953508</v>
      </c>
      <c r="I260" s="14">
        <f t="shared" si="48"/>
        <v>-0.59</v>
      </c>
    </row>
    <row r="261" spans="1:9" ht="13.5">
      <c r="A261" s="1" t="s">
        <v>540</v>
      </c>
      <c r="B261" s="3">
        <f t="shared" si="37"/>
        <v>39062</v>
      </c>
      <c r="C261" s="10">
        <f t="shared" si="38"/>
        <v>10</v>
      </c>
      <c r="D261" s="10">
        <f t="shared" si="39"/>
        <v>5</v>
      </c>
      <c r="E261" s="18">
        <f t="shared" si="40"/>
        <v>10.208333333333334</v>
      </c>
      <c r="F261" s="13">
        <f t="shared" si="45"/>
        <v>244.31196211111111</v>
      </c>
      <c r="G261" s="10">
        <f t="shared" si="46"/>
        <v>0.769831638888889</v>
      </c>
      <c r="H261" s="9">
        <f t="shared" si="47"/>
        <v>1.302501721</v>
      </c>
      <c r="I261" s="14">
        <f t="shared" si="48"/>
        <v>-0.59</v>
      </c>
    </row>
    <row r="262" spans="1:9" ht="13.5">
      <c r="A262" s="1" t="s">
        <v>541</v>
      </c>
      <c r="B262" s="3">
        <f t="shared" si="37"/>
        <v>39062</v>
      </c>
      <c r="C262" s="10">
        <f t="shared" si="38"/>
        <v>10</v>
      </c>
      <c r="D262" s="10">
        <f t="shared" si="39"/>
        <v>6</v>
      </c>
      <c r="E262" s="18">
        <f t="shared" si="40"/>
        <v>10.25</v>
      </c>
      <c r="F262" s="13">
        <f t="shared" si="45"/>
        <v>244.37439555555557</v>
      </c>
      <c r="G262" s="10">
        <f t="shared" si="46"/>
        <v>0.7646893611111111</v>
      </c>
      <c r="H262" s="9">
        <f t="shared" si="47"/>
        <v>1.303048702</v>
      </c>
      <c r="I262" s="14">
        <f t="shared" si="48"/>
        <v>-0.59</v>
      </c>
    </row>
    <row r="263" spans="1:9" ht="13.5">
      <c r="A263" s="1" t="s">
        <v>542</v>
      </c>
      <c r="B263" s="3">
        <f t="shared" si="37"/>
        <v>39062</v>
      </c>
      <c r="C263" s="10">
        <f t="shared" si="38"/>
        <v>10</v>
      </c>
      <c r="D263" s="10">
        <f t="shared" si="39"/>
        <v>7</v>
      </c>
      <c r="E263" s="18">
        <f t="shared" si="40"/>
        <v>10.291666666666666</v>
      </c>
      <c r="F263" s="13">
        <f t="shared" si="45"/>
        <v>244.43684158333335</v>
      </c>
      <c r="G263" s="10">
        <f t="shared" si="46"/>
        <v>0.7595471666666667</v>
      </c>
      <c r="H263" s="9">
        <f t="shared" si="47"/>
        <v>1.303594454</v>
      </c>
      <c r="I263" s="14">
        <f t="shared" si="48"/>
        <v>-0.59</v>
      </c>
    </row>
    <row r="264" spans="1:9" ht="13.5">
      <c r="A264" s="1" t="s">
        <v>543</v>
      </c>
      <c r="B264" s="3">
        <f t="shared" si="37"/>
        <v>39062</v>
      </c>
      <c r="C264" s="10">
        <f t="shared" si="38"/>
        <v>10</v>
      </c>
      <c r="D264" s="10">
        <f t="shared" si="39"/>
        <v>8</v>
      </c>
      <c r="E264" s="18">
        <f t="shared" si="40"/>
        <v>10.333333333333334</v>
      </c>
      <c r="F264" s="13">
        <f t="shared" si="45"/>
        <v>244.4993000833333</v>
      </c>
      <c r="G264" s="10">
        <f t="shared" si="46"/>
        <v>0.7544050555555556</v>
      </c>
      <c r="H264" s="9">
        <f t="shared" si="47"/>
        <v>1.304138976</v>
      </c>
      <c r="I264" s="14">
        <f t="shared" si="48"/>
        <v>-0.59</v>
      </c>
    </row>
    <row r="265" spans="1:9" ht="13.5">
      <c r="A265" s="1" t="s">
        <v>544</v>
      </c>
      <c r="B265" s="3">
        <f t="shared" si="37"/>
        <v>39062</v>
      </c>
      <c r="C265" s="10">
        <f t="shared" si="38"/>
        <v>10</v>
      </c>
      <c r="D265" s="10">
        <f t="shared" si="39"/>
        <v>9</v>
      </c>
      <c r="E265" s="18">
        <f t="shared" si="40"/>
        <v>10.375</v>
      </c>
      <c r="F265" s="13">
        <f t="shared" si="45"/>
        <v>244.56177100000002</v>
      </c>
      <c r="G265" s="10">
        <f t="shared" si="46"/>
        <v>0.7492630555555555</v>
      </c>
      <c r="H265" s="9">
        <f t="shared" si="47"/>
        <v>1.30468227</v>
      </c>
      <c r="I265" s="14">
        <f t="shared" si="48"/>
        <v>-0.59</v>
      </c>
    </row>
    <row r="266" spans="1:9" ht="13.5">
      <c r="A266" s="1" t="s">
        <v>545</v>
      </c>
      <c r="B266" s="3">
        <f t="shared" si="37"/>
        <v>39062</v>
      </c>
      <c r="C266" s="10">
        <f t="shared" si="38"/>
        <v>10</v>
      </c>
      <c r="D266" s="10">
        <f t="shared" si="39"/>
        <v>10</v>
      </c>
      <c r="E266" s="18">
        <f t="shared" si="40"/>
        <v>10.416666666666666</v>
      </c>
      <c r="F266" s="13">
        <f t="shared" si="45"/>
        <v>244.6242542777778</v>
      </c>
      <c r="G266" s="10">
        <f t="shared" si="46"/>
        <v>0.7441211944444444</v>
      </c>
      <c r="H266" s="9">
        <f t="shared" si="47"/>
        <v>1.305224338</v>
      </c>
      <c r="I266" s="14">
        <f t="shared" si="48"/>
        <v>-0.59</v>
      </c>
    </row>
    <row r="267" spans="1:9" ht="13.5">
      <c r="A267" s="1" t="s">
        <v>546</v>
      </c>
      <c r="B267" s="3">
        <f t="shared" si="37"/>
        <v>39062</v>
      </c>
      <c r="C267" s="10">
        <f t="shared" si="38"/>
        <v>10</v>
      </c>
      <c r="D267" s="10">
        <f t="shared" si="39"/>
        <v>11</v>
      </c>
      <c r="E267" s="18">
        <f t="shared" si="40"/>
        <v>10.458333333333334</v>
      </c>
      <c r="F267" s="13">
        <f t="shared" si="45"/>
        <v>244.68674980555556</v>
      </c>
      <c r="G267" s="10">
        <f t="shared" si="46"/>
        <v>0.7389794999999999</v>
      </c>
      <c r="H267" s="9">
        <f t="shared" si="47"/>
        <v>1.30576518</v>
      </c>
      <c r="I267" s="14">
        <f t="shared" si="48"/>
        <v>-0.59</v>
      </c>
    </row>
    <row r="268" spans="1:9" ht="13.5">
      <c r="A268" s="1" t="s">
        <v>547</v>
      </c>
      <c r="B268" s="3">
        <f t="shared" si="37"/>
        <v>39062</v>
      </c>
      <c r="C268" s="10">
        <f>B268-$B$16</f>
        <v>10</v>
      </c>
      <c r="D268" s="10">
        <f t="shared" si="39"/>
        <v>12</v>
      </c>
      <c r="E268" s="18">
        <f t="shared" si="40"/>
        <v>10.5</v>
      </c>
      <c r="F268" s="13">
        <f t="shared" si="45"/>
        <v>244.74925755555554</v>
      </c>
      <c r="G268" s="10">
        <f t="shared" si="46"/>
        <v>0.7338379722222221</v>
      </c>
      <c r="H268" s="9">
        <f t="shared" si="47"/>
        <v>1.306304796</v>
      </c>
      <c r="I268" s="14">
        <f t="shared" si="48"/>
        <v>-0.59</v>
      </c>
    </row>
    <row r="269" spans="1:9" ht="13.5">
      <c r="A269" s="1" t="s">
        <v>548</v>
      </c>
      <c r="B269" s="3">
        <f t="shared" si="37"/>
        <v>39062</v>
      </c>
      <c r="C269" s="10">
        <f aca="true" t="shared" si="49" ref="C269:C294">B269-$B$16</f>
        <v>10</v>
      </c>
      <c r="D269" s="10">
        <f t="shared" si="39"/>
        <v>13</v>
      </c>
      <c r="E269" s="18">
        <f t="shared" si="40"/>
        <v>10.541666666666666</v>
      </c>
      <c r="F269" s="13">
        <f t="shared" si="45"/>
        <v>244.81177741666667</v>
      </c>
      <c r="G269" s="10">
        <f t="shared" si="46"/>
        <v>0.7286966666666667</v>
      </c>
      <c r="H269" s="9">
        <f t="shared" si="47"/>
        <v>1.30684319</v>
      </c>
      <c r="I269" s="14">
        <f t="shared" si="48"/>
        <v>-0.59</v>
      </c>
    </row>
    <row r="270" spans="1:9" ht="13.5">
      <c r="A270" s="1" t="s">
        <v>549</v>
      </c>
      <c r="B270" s="3">
        <f t="shared" si="37"/>
        <v>39062</v>
      </c>
      <c r="C270" s="10">
        <f t="shared" si="49"/>
        <v>10</v>
      </c>
      <c r="D270" s="10">
        <f t="shared" si="39"/>
        <v>14</v>
      </c>
      <c r="E270" s="18">
        <f t="shared" si="40"/>
        <v>10.583333333333334</v>
      </c>
      <c r="F270" s="13">
        <f t="shared" si="45"/>
        <v>244.87430933333334</v>
      </c>
      <c r="G270" s="10">
        <f t="shared" si="46"/>
        <v>0.7235555833333334</v>
      </c>
      <c r="H270" s="9">
        <f t="shared" si="47"/>
        <v>1.30738036</v>
      </c>
      <c r="I270" s="14">
        <f t="shared" si="48"/>
        <v>-0.59</v>
      </c>
    </row>
    <row r="271" spans="1:9" ht="13.5">
      <c r="A271" s="1" t="s">
        <v>550</v>
      </c>
      <c r="B271" s="3">
        <f t="shared" si="37"/>
        <v>39062</v>
      </c>
      <c r="C271" s="10">
        <f t="shared" si="49"/>
        <v>10</v>
      </c>
      <c r="D271" s="10">
        <f t="shared" si="39"/>
        <v>15</v>
      </c>
      <c r="E271" s="18">
        <f t="shared" si="40"/>
        <v>10.625</v>
      </c>
      <c r="F271" s="13">
        <f t="shared" si="45"/>
        <v>244.93685322222223</v>
      </c>
      <c r="G271" s="10">
        <f t="shared" si="46"/>
        <v>0.71841475</v>
      </c>
      <c r="H271" s="9">
        <f t="shared" si="47"/>
        <v>1.307916309</v>
      </c>
      <c r="I271" s="14">
        <f t="shared" si="48"/>
        <v>-0.59</v>
      </c>
    </row>
    <row r="272" spans="1:9" ht="13.5">
      <c r="A272" s="1" t="s">
        <v>551</v>
      </c>
      <c r="B272" s="3">
        <f t="shared" si="37"/>
        <v>39062</v>
      </c>
      <c r="C272" s="10">
        <f t="shared" si="49"/>
        <v>10</v>
      </c>
      <c r="D272" s="10">
        <f t="shared" si="39"/>
        <v>16</v>
      </c>
      <c r="E272" s="18">
        <f t="shared" si="40"/>
        <v>10.666666666666666</v>
      </c>
      <c r="F272" s="13">
        <f t="shared" si="45"/>
        <v>244.99940902777777</v>
      </c>
      <c r="G272" s="10">
        <f t="shared" si="46"/>
        <v>0.7132741944444444</v>
      </c>
      <c r="H272" s="9">
        <f t="shared" si="47"/>
        <v>1.308451038</v>
      </c>
      <c r="I272" s="14">
        <f t="shared" si="48"/>
        <v>-0.59</v>
      </c>
    </row>
    <row r="273" spans="1:9" ht="13.5">
      <c r="A273" s="1" t="s">
        <v>552</v>
      </c>
      <c r="B273" s="3">
        <f aca="true" t="shared" si="50" ref="B273:B315">DATE(FIXED(MID(A273,9,4)),FIXED(MID(A273,4,3)),FIXED(MID(A273,1,3)))</f>
        <v>39062</v>
      </c>
      <c r="C273" s="10">
        <f t="shared" si="49"/>
        <v>10</v>
      </c>
      <c r="D273" s="10">
        <f aca="true" t="shared" si="51" ref="D273:D315">VALUE(MID(A273,14,2))</f>
        <v>17</v>
      </c>
      <c r="E273" s="18">
        <f aca="true" t="shared" si="52" ref="E273:E315">C273+D273/24</f>
        <v>10.708333333333334</v>
      </c>
      <c r="F273" s="13">
        <f t="shared" si="45"/>
        <v>245.06197669444447</v>
      </c>
      <c r="G273" s="10">
        <f t="shared" si="46"/>
        <v>0.7081339166666666</v>
      </c>
      <c r="H273" s="9">
        <f t="shared" si="47"/>
        <v>1.308984548</v>
      </c>
      <c r="I273" s="14">
        <f t="shared" si="48"/>
        <v>-0.59</v>
      </c>
    </row>
    <row r="274" spans="1:9" ht="13.5">
      <c r="A274" s="1" t="s">
        <v>553</v>
      </c>
      <c r="B274" s="3">
        <f t="shared" si="50"/>
        <v>39062</v>
      </c>
      <c r="C274" s="10">
        <f t="shared" si="49"/>
        <v>10</v>
      </c>
      <c r="D274" s="10">
        <f t="shared" si="51"/>
        <v>18</v>
      </c>
      <c r="E274" s="18">
        <f t="shared" si="52"/>
        <v>10.75</v>
      </c>
      <c r="F274" s="13">
        <f t="shared" si="45"/>
        <v>245.1245561388889</v>
      </c>
      <c r="G274" s="10">
        <f t="shared" si="46"/>
        <v>0.7029939444444444</v>
      </c>
      <c r="H274" s="9">
        <f t="shared" si="47"/>
        <v>1.309516839</v>
      </c>
      <c r="I274" s="14">
        <f t="shared" si="48"/>
        <v>-0.59</v>
      </c>
    </row>
    <row r="275" spans="1:9" ht="13.5">
      <c r="A275" s="1" t="s">
        <v>554</v>
      </c>
      <c r="B275" s="3">
        <f t="shared" si="50"/>
        <v>39062</v>
      </c>
      <c r="C275" s="10">
        <f t="shared" si="49"/>
        <v>10</v>
      </c>
      <c r="D275" s="10">
        <f t="shared" si="51"/>
        <v>19</v>
      </c>
      <c r="E275" s="18">
        <f t="shared" si="52"/>
        <v>10.791666666666666</v>
      </c>
      <c r="F275" s="13">
        <f t="shared" si="45"/>
        <v>245.18714727777777</v>
      </c>
      <c r="G275" s="10">
        <f t="shared" si="46"/>
        <v>0.6978543055555556</v>
      </c>
      <c r="H275" s="9">
        <f t="shared" si="47"/>
        <v>1.310047913</v>
      </c>
      <c r="I275" s="14">
        <f t="shared" si="48"/>
        <v>-0.59</v>
      </c>
    </row>
    <row r="276" spans="1:9" ht="13.5">
      <c r="A276" s="1" t="s">
        <v>555</v>
      </c>
      <c r="B276" s="3">
        <f t="shared" si="50"/>
        <v>39062</v>
      </c>
      <c r="C276" s="10">
        <f t="shared" si="49"/>
        <v>10</v>
      </c>
      <c r="D276" s="10">
        <f t="shared" si="51"/>
        <v>20</v>
      </c>
      <c r="E276" s="18">
        <f t="shared" si="52"/>
        <v>10.833333333333334</v>
      </c>
      <c r="F276" s="13">
        <f t="shared" si="45"/>
        <v>245.24975005555555</v>
      </c>
      <c r="G276" s="10">
        <f t="shared" si="46"/>
        <v>0.6927150555555556</v>
      </c>
      <c r="H276" s="9">
        <f t="shared" si="47"/>
        <v>1.310577771</v>
      </c>
      <c r="I276" s="14">
        <f t="shared" si="48"/>
        <v>-0.59</v>
      </c>
    </row>
    <row r="277" spans="1:9" ht="13.5">
      <c r="A277" s="1" t="s">
        <v>556</v>
      </c>
      <c r="B277" s="3">
        <f t="shared" si="50"/>
        <v>39062</v>
      </c>
      <c r="C277" s="10">
        <f t="shared" si="49"/>
        <v>10</v>
      </c>
      <c r="D277" s="10">
        <f t="shared" si="51"/>
        <v>21</v>
      </c>
      <c r="E277" s="18">
        <f t="shared" si="52"/>
        <v>10.875</v>
      </c>
      <c r="F277" s="13">
        <f t="shared" si="45"/>
        <v>245.31236441666667</v>
      </c>
      <c r="G277" s="10">
        <f t="shared" si="46"/>
        <v>0.6875761388888889</v>
      </c>
      <c r="H277" s="9">
        <f t="shared" si="47"/>
        <v>1.311106413</v>
      </c>
      <c r="I277" s="14">
        <f t="shared" si="48"/>
        <v>-0.59</v>
      </c>
    </row>
    <row r="278" spans="1:9" ht="13.5">
      <c r="A278" s="1" t="s">
        <v>557</v>
      </c>
      <c r="B278" s="3">
        <f t="shared" si="50"/>
        <v>39062</v>
      </c>
      <c r="C278" s="10">
        <f t="shared" si="49"/>
        <v>10</v>
      </c>
      <c r="D278" s="10">
        <f t="shared" si="51"/>
        <v>22</v>
      </c>
      <c r="E278" s="18">
        <f t="shared" si="52"/>
        <v>10.916666666666666</v>
      </c>
      <c r="F278" s="13">
        <f t="shared" si="45"/>
        <v>245.37499030555557</v>
      </c>
      <c r="G278" s="10">
        <f t="shared" si="46"/>
        <v>0.6824376388888889</v>
      </c>
      <c r="H278" s="9">
        <f t="shared" si="47"/>
        <v>1.311633842</v>
      </c>
      <c r="I278" s="14">
        <f t="shared" si="48"/>
        <v>-0.59</v>
      </c>
    </row>
    <row r="279" spans="1:9" ht="13.5">
      <c r="A279" s="1" t="s">
        <v>558</v>
      </c>
      <c r="B279" s="3">
        <f t="shared" si="50"/>
        <v>39062</v>
      </c>
      <c r="C279" s="10">
        <f t="shared" si="49"/>
        <v>10</v>
      </c>
      <c r="D279" s="10">
        <f t="shared" si="51"/>
        <v>23</v>
      </c>
      <c r="E279" s="18">
        <f t="shared" si="52"/>
        <v>10.958333333333334</v>
      </c>
      <c r="F279" s="13">
        <f t="shared" si="45"/>
        <v>245.4376276111111</v>
      </c>
      <c r="G279" s="10">
        <f t="shared" si="46"/>
        <v>0.6772995555555555</v>
      </c>
      <c r="H279" s="9">
        <f t="shared" si="47"/>
        <v>1.312160058</v>
      </c>
      <c r="I279" s="14">
        <f t="shared" si="48"/>
        <v>-0.59</v>
      </c>
    </row>
    <row r="280" spans="1:9" ht="13.5">
      <c r="A280" s="1" t="s">
        <v>559</v>
      </c>
      <c r="B280" s="3">
        <f t="shared" si="50"/>
        <v>39063</v>
      </c>
      <c r="C280" s="10">
        <f t="shared" si="49"/>
        <v>11</v>
      </c>
      <c r="D280" s="10">
        <f t="shared" si="51"/>
        <v>0</v>
      </c>
      <c r="E280" s="18">
        <f t="shared" si="52"/>
        <v>11</v>
      </c>
      <c r="F280" s="13">
        <f aca="true" t="shared" si="53" ref="F280:F315">VALUE(MID(A280,27,3))+VALUE(MID(A280,31,2))/60+VALUE(MID(A280,34,7))/3600</f>
        <v>245.50027627777777</v>
      </c>
      <c r="G280" s="10">
        <f aca="true" t="shared" si="54" ref="G280:G315">(VALUE(MID(A280,44,2))+VALUE(MID(A280,47,2))/60+VALUE(MID(A280,50,7))/3600)*(IF(MID(A280,43,1)="-",-1,1))</f>
        <v>0.6721619166666666</v>
      </c>
      <c r="H280" s="9">
        <f aca="true" t="shared" si="55" ref="H280:H315">VALUE(MID(A280,59,14))</f>
        <v>1.312685063</v>
      </c>
      <c r="I280" s="14">
        <f aca="true" t="shared" si="56" ref="I280:I315">VALUE(MID(A280,74,6))</f>
        <v>-0.59</v>
      </c>
    </row>
    <row r="281" spans="1:9" ht="13.5">
      <c r="A281" s="1" t="s">
        <v>560</v>
      </c>
      <c r="B281" s="3">
        <f t="shared" si="50"/>
        <v>39063</v>
      </c>
      <c r="C281" s="10">
        <f t="shared" si="49"/>
        <v>11</v>
      </c>
      <c r="D281" s="10">
        <f t="shared" si="51"/>
        <v>1</v>
      </c>
      <c r="E281" s="18">
        <f t="shared" si="52"/>
        <v>11.041666666666666</v>
      </c>
      <c r="F281" s="13">
        <f t="shared" si="53"/>
        <v>245.5629362777778</v>
      </c>
      <c r="G281" s="10">
        <f t="shared" si="54"/>
        <v>0.6670247499999999</v>
      </c>
      <c r="H281" s="9">
        <f t="shared" si="55"/>
        <v>1.313208856</v>
      </c>
      <c r="I281" s="14">
        <f t="shared" si="56"/>
        <v>-0.59</v>
      </c>
    </row>
    <row r="282" spans="1:9" ht="13.5">
      <c r="A282" s="1" t="s">
        <v>561</v>
      </c>
      <c r="B282" s="3">
        <f t="shared" si="50"/>
        <v>39063</v>
      </c>
      <c r="C282" s="10">
        <f t="shared" si="49"/>
        <v>11</v>
      </c>
      <c r="D282" s="10">
        <f t="shared" si="51"/>
        <v>2</v>
      </c>
      <c r="E282" s="18">
        <f t="shared" si="52"/>
        <v>11.083333333333334</v>
      </c>
      <c r="F282" s="13">
        <f t="shared" si="53"/>
        <v>245.6256075</v>
      </c>
      <c r="G282" s="10">
        <f t="shared" si="54"/>
        <v>0.6618880277777778</v>
      </c>
      <c r="H282" s="9">
        <f t="shared" si="55"/>
        <v>1.31373144</v>
      </c>
      <c r="I282" s="14">
        <f t="shared" si="56"/>
        <v>-0.59</v>
      </c>
    </row>
    <row r="283" spans="1:9" ht="13.5">
      <c r="A283" s="1" t="s">
        <v>562</v>
      </c>
      <c r="B283" s="3">
        <f t="shared" si="50"/>
        <v>39063</v>
      </c>
      <c r="C283" s="10">
        <f t="shared" si="49"/>
        <v>11</v>
      </c>
      <c r="D283" s="10">
        <f t="shared" si="51"/>
        <v>3</v>
      </c>
      <c r="E283" s="18">
        <f t="shared" si="52"/>
        <v>11.125</v>
      </c>
      <c r="F283" s="13">
        <f t="shared" si="53"/>
        <v>245.68828994444445</v>
      </c>
      <c r="G283" s="10">
        <f t="shared" si="54"/>
        <v>0.6567518333333333</v>
      </c>
      <c r="H283" s="9">
        <f t="shared" si="55"/>
        <v>1.314252815</v>
      </c>
      <c r="I283" s="14">
        <f t="shared" si="56"/>
        <v>-0.59</v>
      </c>
    </row>
    <row r="284" spans="1:9" ht="13.5">
      <c r="A284" s="1" t="s">
        <v>563</v>
      </c>
      <c r="B284" s="3">
        <f t="shared" si="50"/>
        <v>39063</v>
      </c>
      <c r="C284" s="10">
        <f t="shared" si="49"/>
        <v>11</v>
      </c>
      <c r="D284" s="10">
        <f t="shared" si="51"/>
        <v>4</v>
      </c>
      <c r="E284" s="18">
        <f t="shared" si="52"/>
        <v>11.166666666666666</v>
      </c>
      <c r="F284" s="13">
        <f t="shared" si="53"/>
        <v>245.75098347222223</v>
      </c>
      <c r="G284" s="10">
        <f t="shared" si="54"/>
        <v>0.6516161666666667</v>
      </c>
      <c r="H284" s="9">
        <f t="shared" si="55"/>
        <v>1.314772983</v>
      </c>
      <c r="I284" s="14">
        <f t="shared" si="56"/>
        <v>-0.59</v>
      </c>
    </row>
    <row r="285" spans="1:9" ht="13.5">
      <c r="A285" s="1" t="s">
        <v>564</v>
      </c>
      <c r="B285" s="3">
        <f t="shared" si="50"/>
        <v>39063</v>
      </c>
      <c r="C285" s="10">
        <f t="shared" si="49"/>
        <v>11</v>
      </c>
      <c r="D285" s="10">
        <f t="shared" si="51"/>
        <v>5</v>
      </c>
      <c r="E285" s="18">
        <f t="shared" si="52"/>
        <v>11.208333333333334</v>
      </c>
      <c r="F285" s="13">
        <f t="shared" si="53"/>
        <v>245.81368808333335</v>
      </c>
      <c r="G285" s="10">
        <f t="shared" si="54"/>
        <v>0.6464810277777777</v>
      </c>
      <c r="H285" s="9">
        <f t="shared" si="55"/>
        <v>1.315291944</v>
      </c>
      <c r="I285" s="14">
        <f t="shared" si="56"/>
        <v>-0.59</v>
      </c>
    </row>
    <row r="286" spans="1:9" ht="13.5">
      <c r="A286" s="1" t="s">
        <v>565</v>
      </c>
      <c r="B286" s="3">
        <f t="shared" si="50"/>
        <v>39063</v>
      </c>
      <c r="C286" s="10">
        <f t="shared" si="49"/>
        <v>11</v>
      </c>
      <c r="D286" s="10">
        <f t="shared" si="51"/>
        <v>6</v>
      </c>
      <c r="E286" s="18">
        <f t="shared" si="52"/>
        <v>11.25</v>
      </c>
      <c r="F286" s="13">
        <f t="shared" si="53"/>
        <v>245.87640366666668</v>
      </c>
      <c r="G286" s="10">
        <f t="shared" si="54"/>
        <v>0.6413464444444444</v>
      </c>
      <c r="H286" s="9">
        <f t="shared" si="55"/>
        <v>1.3158097</v>
      </c>
      <c r="I286" s="14">
        <f t="shared" si="56"/>
        <v>-0.59</v>
      </c>
    </row>
    <row r="287" spans="1:9" ht="13.5">
      <c r="A287" s="1" t="s">
        <v>566</v>
      </c>
      <c r="B287" s="3">
        <f t="shared" si="50"/>
        <v>39063</v>
      </c>
      <c r="C287" s="10">
        <f t="shared" si="49"/>
        <v>11</v>
      </c>
      <c r="D287" s="10">
        <f t="shared" si="51"/>
        <v>7</v>
      </c>
      <c r="E287" s="18">
        <f t="shared" si="52"/>
        <v>11.291666666666666</v>
      </c>
      <c r="F287" s="13">
        <f t="shared" si="53"/>
        <v>245.93913019444446</v>
      </c>
      <c r="G287" s="10">
        <f t="shared" si="54"/>
        <v>0.6362124722222222</v>
      </c>
      <c r="H287" s="9">
        <f t="shared" si="55"/>
        <v>1.316326252</v>
      </c>
      <c r="I287" s="14">
        <f t="shared" si="56"/>
        <v>-0.59</v>
      </c>
    </row>
    <row r="288" spans="1:9" ht="13.5">
      <c r="A288" s="1" t="s">
        <v>567</v>
      </c>
      <c r="B288" s="3">
        <f t="shared" si="50"/>
        <v>39063</v>
      </c>
      <c r="C288" s="10">
        <f t="shared" si="49"/>
        <v>11</v>
      </c>
      <c r="D288" s="10">
        <f t="shared" si="51"/>
        <v>8</v>
      </c>
      <c r="E288" s="18">
        <f t="shared" si="52"/>
        <v>11.333333333333334</v>
      </c>
      <c r="F288" s="13">
        <f t="shared" si="53"/>
        <v>246.00186758333334</v>
      </c>
      <c r="G288" s="10">
        <f t="shared" si="54"/>
        <v>0.6310790833333334</v>
      </c>
      <c r="H288" s="9">
        <f t="shared" si="55"/>
        <v>1.3168416</v>
      </c>
      <c r="I288" s="14">
        <f t="shared" si="56"/>
        <v>-0.59</v>
      </c>
    </row>
    <row r="289" spans="1:9" ht="13.5">
      <c r="A289" s="1" t="s">
        <v>568</v>
      </c>
      <c r="B289" s="3">
        <f t="shared" si="50"/>
        <v>39063</v>
      </c>
      <c r="C289" s="10">
        <f t="shared" si="49"/>
        <v>11</v>
      </c>
      <c r="D289" s="10">
        <f t="shared" si="51"/>
        <v>9</v>
      </c>
      <c r="E289" s="18">
        <f t="shared" si="52"/>
        <v>11.375</v>
      </c>
      <c r="F289" s="13">
        <f t="shared" si="53"/>
        <v>246.0646157777778</v>
      </c>
      <c r="G289" s="10">
        <f t="shared" si="54"/>
        <v>0.6259463333333334</v>
      </c>
      <c r="H289" s="9">
        <f t="shared" si="55"/>
        <v>1.317355747</v>
      </c>
      <c r="I289" s="14">
        <f t="shared" si="56"/>
        <v>-0.59</v>
      </c>
    </row>
    <row r="290" spans="1:9" ht="13.5">
      <c r="A290" s="1" t="s">
        <v>569</v>
      </c>
      <c r="B290" s="3">
        <f t="shared" si="50"/>
        <v>39063</v>
      </c>
      <c r="C290" s="10">
        <f t="shared" si="49"/>
        <v>11</v>
      </c>
      <c r="D290" s="10">
        <f t="shared" si="51"/>
        <v>10</v>
      </c>
      <c r="E290" s="18">
        <f t="shared" si="52"/>
        <v>11.416666666666666</v>
      </c>
      <c r="F290" s="13">
        <f t="shared" si="53"/>
        <v>246.12737475</v>
      </c>
      <c r="G290" s="10">
        <f t="shared" si="54"/>
        <v>0.6208142222222223</v>
      </c>
      <c r="H290" s="9">
        <f t="shared" si="55"/>
        <v>1.317868692</v>
      </c>
      <c r="I290" s="14">
        <f t="shared" si="56"/>
        <v>-0.6</v>
      </c>
    </row>
    <row r="291" spans="1:9" ht="13.5">
      <c r="A291" s="1" t="s">
        <v>570</v>
      </c>
      <c r="B291" s="3">
        <f t="shared" si="50"/>
        <v>39063</v>
      </c>
      <c r="C291" s="10">
        <f t="shared" si="49"/>
        <v>11</v>
      </c>
      <c r="D291" s="10">
        <f t="shared" si="51"/>
        <v>11</v>
      </c>
      <c r="E291" s="18">
        <f t="shared" si="52"/>
        <v>11.458333333333334</v>
      </c>
      <c r="F291" s="13">
        <f t="shared" si="53"/>
        <v>246.19014438888888</v>
      </c>
      <c r="G291" s="10">
        <f t="shared" si="54"/>
        <v>0.61568275</v>
      </c>
      <c r="H291" s="9">
        <f t="shared" si="55"/>
        <v>1.318380437</v>
      </c>
      <c r="I291" s="14">
        <f t="shared" si="56"/>
        <v>-0.6</v>
      </c>
    </row>
    <row r="292" spans="1:9" ht="13.5">
      <c r="A292" s="1" t="s">
        <v>571</v>
      </c>
      <c r="B292" s="3">
        <f t="shared" si="50"/>
        <v>39063</v>
      </c>
      <c r="C292" s="10">
        <f t="shared" si="49"/>
        <v>11</v>
      </c>
      <c r="D292" s="10">
        <f t="shared" si="51"/>
        <v>12</v>
      </c>
      <c r="E292" s="18">
        <f t="shared" si="52"/>
        <v>11.5</v>
      </c>
      <c r="F292" s="13">
        <f t="shared" si="53"/>
        <v>246.25292466666667</v>
      </c>
      <c r="G292" s="10">
        <f t="shared" si="54"/>
        <v>0.610552</v>
      </c>
      <c r="H292" s="9">
        <f t="shared" si="55"/>
        <v>1.318890983</v>
      </c>
      <c r="I292" s="14">
        <f t="shared" si="56"/>
        <v>-0.6</v>
      </c>
    </row>
    <row r="293" spans="1:9" ht="13.5">
      <c r="A293" s="1" t="s">
        <v>572</v>
      </c>
      <c r="B293" s="3">
        <f t="shared" si="50"/>
        <v>39063</v>
      </c>
      <c r="C293" s="10">
        <f t="shared" si="49"/>
        <v>11</v>
      </c>
      <c r="D293" s="10">
        <f t="shared" si="51"/>
        <v>13</v>
      </c>
      <c r="E293" s="18">
        <f t="shared" si="52"/>
        <v>11.541666666666666</v>
      </c>
      <c r="F293" s="13">
        <f t="shared" si="53"/>
        <v>246.3157155</v>
      </c>
      <c r="G293" s="10">
        <f t="shared" si="54"/>
        <v>0.6054219444444444</v>
      </c>
      <c r="H293" s="9">
        <f t="shared" si="55"/>
        <v>1.319400331</v>
      </c>
      <c r="I293" s="14">
        <f t="shared" si="56"/>
        <v>-0.6</v>
      </c>
    </row>
    <row r="294" spans="1:9" ht="13.5">
      <c r="A294" s="1" t="s">
        <v>573</v>
      </c>
      <c r="B294" s="3">
        <f t="shared" si="50"/>
        <v>39063</v>
      </c>
      <c r="C294" s="10">
        <f t="shared" si="49"/>
        <v>11</v>
      </c>
      <c r="D294" s="10">
        <f t="shared" si="51"/>
        <v>14</v>
      </c>
      <c r="E294" s="18">
        <f t="shared" si="52"/>
        <v>11.583333333333334</v>
      </c>
      <c r="F294" s="13">
        <f t="shared" si="53"/>
        <v>246.3785168888889</v>
      </c>
      <c r="G294" s="10">
        <f t="shared" si="54"/>
        <v>0.6002926111111111</v>
      </c>
      <c r="H294" s="9">
        <f t="shared" si="55"/>
        <v>1.319908483</v>
      </c>
      <c r="I294" s="14">
        <f t="shared" si="56"/>
        <v>-0.6</v>
      </c>
    </row>
    <row r="295" spans="1:9" ht="13.5">
      <c r="A295" s="1" t="s">
        <v>574</v>
      </c>
      <c r="B295" s="3">
        <f t="shared" si="50"/>
        <v>39063</v>
      </c>
      <c r="C295" s="10">
        <f>B295-$B$16</f>
        <v>11</v>
      </c>
      <c r="D295" s="10">
        <f t="shared" si="51"/>
        <v>15</v>
      </c>
      <c r="E295" s="18">
        <f t="shared" si="52"/>
        <v>11.625</v>
      </c>
      <c r="F295" s="13">
        <f t="shared" si="53"/>
        <v>246.44132869444445</v>
      </c>
      <c r="G295" s="10">
        <f t="shared" si="54"/>
        <v>0.595164</v>
      </c>
      <c r="H295" s="9">
        <f t="shared" si="55"/>
        <v>1.320415439</v>
      </c>
      <c r="I295" s="14">
        <f t="shared" si="56"/>
        <v>-0.6</v>
      </c>
    </row>
    <row r="296" spans="1:9" ht="13.5">
      <c r="A296" s="1" t="s">
        <v>575</v>
      </c>
      <c r="B296" s="3">
        <f t="shared" si="50"/>
        <v>39063</v>
      </c>
      <c r="C296" s="10">
        <f aca="true" t="shared" si="57" ref="C296:C315">B296-$B$16</f>
        <v>11</v>
      </c>
      <c r="D296" s="10">
        <f t="shared" si="51"/>
        <v>16</v>
      </c>
      <c r="E296" s="18">
        <f t="shared" si="52"/>
        <v>11.666666666666666</v>
      </c>
      <c r="F296" s="13">
        <f t="shared" si="53"/>
        <v>246.50415091666667</v>
      </c>
      <c r="G296" s="10">
        <f t="shared" si="54"/>
        <v>0.5900361666666667</v>
      </c>
      <c r="H296" s="9">
        <f t="shared" si="55"/>
        <v>1.3209212</v>
      </c>
      <c r="I296" s="14">
        <f t="shared" si="56"/>
        <v>-0.6</v>
      </c>
    </row>
    <row r="297" spans="1:9" ht="13.5">
      <c r="A297" s="1" t="s">
        <v>576</v>
      </c>
      <c r="B297" s="3">
        <f t="shared" si="50"/>
        <v>39063</v>
      </c>
      <c r="C297" s="10">
        <f t="shared" si="57"/>
        <v>11</v>
      </c>
      <c r="D297" s="10">
        <f t="shared" si="51"/>
        <v>17</v>
      </c>
      <c r="E297" s="18">
        <f t="shared" si="52"/>
        <v>11.708333333333334</v>
      </c>
      <c r="F297" s="13">
        <f t="shared" si="53"/>
        <v>246.5669834722222</v>
      </c>
      <c r="G297" s="10">
        <f t="shared" si="54"/>
        <v>0.584909138888889</v>
      </c>
      <c r="H297" s="9">
        <f t="shared" si="55"/>
        <v>1.321425767</v>
      </c>
      <c r="I297" s="14">
        <f t="shared" si="56"/>
        <v>-0.6</v>
      </c>
    </row>
    <row r="298" spans="1:9" ht="13.5">
      <c r="A298" s="1" t="s">
        <v>577</v>
      </c>
      <c r="B298" s="3">
        <f t="shared" si="50"/>
        <v>39063</v>
      </c>
      <c r="C298" s="10">
        <f t="shared" si="57"/>
        <v>11</v>
      </c>
      <c r="D298" s="10">
        <f t="shared" si="51"/>
        <v>18</v>
      </c>
      <c r="E298" s="18">
        <f t="shared" si="52"/>
        <v>11.75</v>
      </c>
      <c r="F298" s="13">
        <f t="shared" si="53"/>
        <v>246.62982633333334</v>
      </c>
      <c r="G298" s="10">
        <f t="shared" si="54"/>
        <v>0.5797828888888888</v>
      </c>
      <c r="H298" s="9">
        <f t="shared" si="55"/>
        <v>1.321929142</v>
      </c>
      <c r="I298" s="14">
        <f t="shared" si="56"/>
        <v>-0.6</v>
      </c>
    </row>
    <row r="299" spans="1:9" ht="13.5">
      <c r="A299" s="1" t="s">
        <v>578</v>
      </c>
      <c r="B299" s="3">
        <f t="shared" si="50"/>
        <v>39063</v>
      </c>
      <c r="C299" s="10">
        <f t="shared" si="57"/>
        <v>11</v>
      </c>
      <c r="D299" s="10">
        <f t="shared" si="51"/>
        <v>19</v>
      </c>
      <c r="E299" s="18">
        <f t="shared" si="52"/>
        <v>11.791666666666666</v>
      </c>
      <c r="F299" s="13">
        <f t="shared" si="53"/>
        <v>246.69267941666666</v>
      </c>
      <c r="G299" s="10">
        <f t="shared" si="54"/>
        <v>0.5746574722222222</v>
      </c>
      <c r="H299" s="9">
        <f t="shared" si="55"/>
        <v>1.322431325</v>
      </c>
      <c r="I299" s="14">
        <f t="shared" si="56"/>
        <v>-0.6</v>
      </c>
    </row>
    <row r="300" spans="1:9" ht="13.5">
      <c r="A300" s="1" t="s">
        <v>579</v>
      </c>
      <c r="B300" s="3">
        <f t="shared" si="50"/>
        <v>39063</v>
      </c>
      <c r="C300" s="10">
        <f t="shared" si="57"/>
        <v>11</v>
      </c>
      <c r="D300" s="10">
        <f t="shared" si="51"/>
        <v>20</v>
      </c>
      <c r="E300" s="18">
        <f t="shared" si="52"/>
        <v>11.833333333333334</v>
      </c>
      <c r="F300" s="13">
        <f t="shared" si="53"/>
        <v>246.75554269444444</v>
      </c>
      <c r="G300" s="10">
        <f t="shared" si="54"/>
        <v>0.5695328888888889</v>
      </c>
      <c r="H300" s="9">
        <f t="shared" si="55"/>
        <v>1.322932317</v>
      </c>
      <c r="I300" s="14">
        <f t="shared" si="56"/>
        <v>-0.6</v>
      </c>
    </row>
    <row r="301" spans="1:9" ht="13.5">
      <c r="A301" s="1" t="s">
        <v>580</v>
      </c>
      <c r="B301" s="3">
        <f t="shared" si="50"/>
        <v>39063</v>
      </c>
      <c r="C301" s="10">
        <f t="shared" si="57"/>
        <v>11</v>
      </c>
      <c r="D301" s="10">
        <f t="shared" si="51"/>
        <v>21</v>
      </c>
      <c r="E301" s="18">
        <f t="shared" si="52"/>
        <v>11.875</v>
      </c>
      <c r="F301" s="13">
        <f t="shared" si="53"/>
        <v>246.81841605555556</v>
      </c>
      <c r="G301" s="10">
        <f t="shared" si="54"/>
        <v>0.5644091666666667</v>
      </c>
      <c r="H301" s="9">
        <f t="shared" si="55"/>
        <v>1.323432121</v>
      </c>
      <c r="I301" s="14">
        <f t="shared" si="56"/>
        <v>-0.6</v>
      </c>
    </row>
    <row r="302" spans="1:9" ht="13.5">
      <c r="A302" s="1" t="s">
        <v>581</v>
      </c>
      <c r="B302" s="3">
        <f t="shared" si="50"/>
        <v>39063</v>
      </c>
      <c r="C302" s="10">
        <f t="shared" si="57"/>
        <v>11</v>
      </c>
      <c r="D302" s="10">
        <f t="shared" si="51"/>
        <v>22</v>
      </c>
      <c r="E302" s="18">
        <f t="shared" si="52"/>
        <v>11.916666666666666</v>
      </c>
      <c r="F302" s="13">
        <f t="shared" si="53"/>
        <v>246.8812995</v>
      </c>
      <c r="G302" s="10">
        <f t="shared" si="54"/>
        <v>0.5592863333333333</v>
      </c>
      <c r="H302" s="9">
        <f t="shared" si="55"/>
        <v>1.323930736</v>
      </c>
      <c r="I302" s="14">
        <f t="shared" si="56"/>
        <v>-0.6</v>
      </c>
    </row>
    <row r="303" spans="1:9" ht="13.5">
      <c r="A303" s="1" t="s">
        <v>582</v>
      </c>
      <c r="B303" s="3">
        <f t="shared" si="50"/>
        <v>39063</v>
      </c>
      <c r="C303" s="10">
        <f t="shared" si="57"/>
        <v>11</v>
      </c>
      <c r="D303" s="10">
        <f t="shared" si="51"/>
        <v>23</v>
      </c>
      <c r="E303" s="18">
        <f t="shared" si="52"/>
        <v>11.958333333333334</v>
      </c>
      <c r="F303" s="13">
        <f t="shared" si="53"/>
        <v>246.94419297222223</v>
      </c>
      <c r="G303" s="10">
        <f t="shared" si="54"/>
        <v>0.5541644166666667</v>
      </c>
      <c r="H303" s="9">
        <f t="shared" si="55"/>
        <v>1.324428163</v>
      </c>
      <c r="I303" s="14">
        <f t="shared" si="56"/>
        <v>-0.6</v>
      </c>
    </row>
    <row r="304" spans="1:9" ht="13.5">
      <c r="A304" s="1" t="s">
        <v>583</v>
      </c>
      <c r="B304" s="3">
        <f t="shared" si="50"/>
        <v>39064</v>
      </c>
      <c r="C304" s="10">
        <f t="shared" si="57"/>
        <v>12</v>
      </c>
      <c r="D304" s="10">
        <f t="shared" si="51"/>
        <v>0</v>
      </c>
      <c r="E304" s="18">
        <f t="shared" si="52"/>
        <v>12</v>
      </c>
      <c r="F304" s="13">
        <f t="shared" si="53"/>
        <v>247.0070963888889</v>
      </c>
      <c r="G304" s="10">
        <f t="shared" si="54"/>
        <v>0.5490433888888889</v>
      </c>
      <c r="H304" s="9">
        <f t="shared" si="55"/>
        <v>1.324924404</v>
      </c>
      <c r="I304" s="14">
        <f t="shared" si="56"/>
        <v>-0.6</v>
      </c>
    </row>
    <row r="305" spans="1:9" ht="13.5">
      <c r="A305" s="1" t="s">
        <v>584</v>
      </c>
      <c r="B305" s="3">
        <f t="shared" si="50"/>
        <v>39064</v>
      </c>
      <c r="C305" s="10">
        <f t="shared" si="57"/>
        <v>12</v>
      </c>
      <c r="D305" s="10">
        <f t="shared" si="51"/>
        <v>1</v>
      </c>
      <c r="E305" s="18">
        <f t="shared" si="52"/>
        <v>12.041666666666666</v>
      </c>
      <c r="F305" s="13">
        <f t="shared" si="53"/>
        <v>247.0700097222222</v>
      </c>
      <c r="G305" s="10">
        <f t="shared" si="54"/>
        <v>0.5439233055555556</v>
      </c>
      <c r="H305" s="9">
        <f t="shared" si="55"/>
        <v>1.32541946</v>
      </c>
      <c r="I305" s="14">
        <f t="shared" si="56"/>
        <v>-0.6</v>
      </c>
    </row>
    <row r="306" spans="1:9" ht="13.5">
      <c r="A306" s="1" t="s">
        <v>585</v>
      </c>
      <c r="B306" s="3">
        <f t="shared" si="50"/>
        <v>39064</v>
      </c>
      <c r="C306" s="10">
        <f t="shared" si="57"/>
        <v>12</v>
      </c>
      <c r="D306" s="10">
        <f t="shared" si="51"/>
        <v>2</v>
      </c>
      <c r="E306" s="18">
        <f t="shared" si="52"/>
        <v>12.083333333333334</v>
      </c>
      <c r="F306" s="13">
        <f t="shared" si="53"/>
        <v>247.13293291666668</v>
      </c>
      <c r="G306" s="10">
        <f t="shared" si="54"/>
        <v>0.5388041944444444</v>
      </c>
      <c r="H306" s="9">
        <f t="shared" si="55"/>
        <v>1.325913332</v>
      </c>
      <c r="I306" s="14">
        <f t="shared" si="56"/>
        <v>-0.6</v>
      </c>
    </row>
    <row r="307" spans="1:9" ht="13.5">
      <c r="A307" s="1" t="s">
        <v>586</v>
      </c>
      <c r="B307" s="3">
        <f t="shared" si="50"/>
        <v>39064</v>
      </c>
      <c r="C307" s="10">
        <f t="shared" si="57"/>
        <v>12</v>
      </c>
      <c r="D307" s="10">
        <f t="shared" si="51"/>
        <v>3</v>
      </c>
      <c r="E307" s="18">
        <f t="shared" si="52"/>
        <v>12.125</v>
      </c>
      <c r="F307" s="13">
        <f t="shared" si="53"/>
        <v>247.1958658888889</v>
      </c>
      <c r="G307" s="10">
        <f t="shared" si="54"/>
        <v>0.5336860555555556</v>
      </c>
      <c r="H307" s="9">
        <f t="shared" si="55"/>
        <v>1.326406021</v>
      </c>
      <c r="I307" s="14">
        <f t="shared" si="56"/>
        <v>-0.6</v>
      </c>
    </row>
    <row r="308" spans="1:9" ht="13.5">
      <c r="A308" s="1" t="s">
        <v>587</v>
      </c>
      <c r="B308" s="3">
        <f t="shared" si="50"/>
        <v>39064</v>
      </c>
      <c r="C308" s="10">
        <f t="shared" si="57"/>
        <v>12</v>
      </c>
      <c r="D308" s="10">
        <f t="shared" si="51"/>
        <v>4</v>
      </c>
      <c r="E308" s="18">
        <f t="shared" si="52"/>
        <v>12.166666666666666</v>
      </c>
      <c r="F308" s="13">
        <f t="shared" si="53"/>
        <v>247.2588086388889</v>
      </c>
      <c r="G308" s="10">
        <f t="shared" si="54"/>
        <v>0.528568888888889</v>
      </c>
      <c r="H308" s="9">
        <f t="shared" si="55"/>
        <v>1.326897528</v>
      </c>
      <c r="I308" s="14">
        <f t="shared" si="56"/>
        <v>-0.6</v>
      </c>
    </row>
    <row r="309" spans="1:9" ht="13.5">
      <c r="A309" s="1" t="s">
        <v>588</v>
      </c>
      <c r="B309" s="3">
        <f t="shared" si="50"/>
        <v>39064</v>
      </c>
      <c r="C309" s="10">
        <f t="shared" si="57"/>
        <v>12</v>
      </c>
      <c r="D309" s="10">
        <f t="shared" si="51"/>
        <v>5</v>
      </c>
      <c r="E309" s="18">
        <f t="shared" si="52"/>
        <v>12.208333333333334</v>
      </c>
      <c r="F309" s="13">
        <f t="shared" si="53"/>
        <v>247.32176108333334</v>
      </c>
      <c r="G309" s="10">
        <f t="shared" si="54"/>
        <v>0.52345275</v>
      </c>
      <c r="H309" s="9">
        <f t="shared" si="55"/>
        <v>1.327387853</v>
      </c>
      <c r="I309" s="14">
        <f t="shared" si="56"/>
        <v>-0.6</v>
      </c>
    </row>
    <row r="310" spans="1:9" ht="13.5">
      <c r="A310" s="1" t="s">
        <v>589</v>
      </c>
      <c r="B310" s="3">
        <f t="shared" si="50"/>
        <v>39064</v>
      </c>
      <c r="C310" s="10">
        <f t="shared" si="57"/>
        <v>12</v>
      </c>
      <c r="D310" s="10">
        <f t="shared" si="51"/>
        <v>6</v>
      </c>
      <c r="E310" s="18">
        <f t="shared" si="52"/>
        <v>12.25</v>
      </c>
      <c r="F310" s="13">
        <f t="shared" si="53"/>
        <v>247.38472316666665</v>
      </c>
      <c r="G310" s="10">
        <f t="shared" si="54"/>
        <v>0.518337638888889</v>
      </c>
      <c r="H310" s="9">
        <f t="shared" si="55"/>
        <v>1.327876999</v>
      </c>
      <c r="I310" s="14">
        <f t="shared" si="56"/>
        <v>-0.6</v>
      </c>
    </row>
    <row r="311" spans="1:9" ht="13.5">
      <c r="A311" s="1" t="s">
        <v>590</v>
      </c>
      <c r="B311" s="3">
        <f t="shared" si="50"/>
        <v>39064</v>
      </c>
      <c r="C311" s="10">
        <f t="shared" si="57"/>
        <v>12</v>
      </c>
      <c r="D311" s="10">
        <f t="shared" si="51"/>
        <v>7</v>
      </c>
      <c r="E311" s="18">
        <f t="shared" si="52"/>
        <v>12.291666666666666</v>
      </c>
      <c r="F311" s="13">
        <f t="shared" si="53"/>
        <v>247.4476948611111</v>
      </c>
      <c r="G311" s="10">
        <f t="shared" si="54"/>
        <v>0.5132235833333333</v>
      </c>
      <c r="H311" s="9">
        <f t="shared" si="55"/>
        <v>1.328364966</v>
      </c>
      <c r="I311" s="14">
        <f t="shared" si="56"/>
        <v>-0.6</v>
      </c>
    </row>
    <row r="312" spans="1:9" ht="13.5">
      <c r="A312" s="1" t="s">
        <v>591</v>
      </c>
      <c r="B312" s="3">
        <f t="shared" si="50"/>
        <v>39064</v>
      </c>
      <c r="C312" s="10">
        <f t="shared" si="57"/>
        <v>12</v>
      </c>
      <c r="D312" s="10">
        <f t="shared" si="51"/>
        <v>8</v>
      </c>
      <c r="E312" s="18">
        <f t="shared" si="52"/>
        <v>12.333333333333334</v>
      </c>
      <c r="F312" s="13">
        <f t="shared" si="53"/>
        <v>247.5106761111111</v>
      </c>
      <c r="G312" s="10">
        <f t="shared" si="54"/>
        <v>0.5081106111111111</v>
      </c>
      <c r="H312" s="9">
        <f t="shared" si="55"/>
        <v>1.328851754</v>
      </c>
      <c r="I312" s="14">
        <f t="shared" si="56"/>
        <v>-0.6</v>
      </c>
    </row>
    <row r="313" spans="1:9" ht="13.5">
      <c r="A313" s="1" t="s">
        <v>592</v>
      </c>
      <c r="B313" s="3">
        <f t="shared" si="50"/>
        <v>39064</v>
      </c>
      <c r="C313" s="10">
        <f t="shared" si="57"/>
        <v>12</v>
      </c>
      <c r="D313" s="10">
        <f t="shared" si="51"/>
        <v>9</v>
      </c>
      <c r="E313" s="18">
        <f t="shared" si="52"/>
        <v>12.375</v>
      </c>
      <c r="F313" s="13">
        <f t="shared" si="53"/>
        <v>247.57366683333333</v>
      </c>
      <c r="G313" s="10">
        <f t="shared" si="54"/>
        <v>0.5029987222222222</v>
      </c>
      <c r="H313" s="9">
        <f t="shared" si="55"/>
        <v>1.329337366</v>
      </c>
      <c r="I313" s="14">
        <f t="shared" si="56"/>
        <v>-0.6</v>
      </c>
    </row>
    <row r="314" spans="1:9" ht="13.5">
      <c r="A314" s="1" t="s">
        <v>593</v>
      </c>
      <c r="B314" s="3">
        <f t="shared" si="50"/>
        <v>39064</v>
      </c>
      <c r="C314" s="10">
        <f t="shared" si="57"/>
        <v>12</v>
      </c>
      <c r="D314" s="10">
        <f t="shared" si="51"/>
        <v>10</v>
      </c>
      <c r="E314" s="18">
        <f t="shared" si="52"/>
        <v>12.416666666666666</v>
      </c>
      <c r="F314" s="13">
        <f t="shared" si="53"/>
        <v>247.63666702777778</v>
      </c>
      <c r="G314" s="10">
        <f t="shared" si="54"/>
        <v>0.49788791666666665</v>
      </c>
      <c r="H314" s="9">
        <f t="shared" si="55"/>
        <v>1.329821802</v>
      </c>
      <c r="I314" s="14">
        <f t="shared" si="56"/>
        <v>-0.6</v>
      </c>
    </row>
    <row r="315" spans="1:9" ht="13.5">
      <c r="A315" s="1" t="s">
        <v>594</v>
      </c>
      <c r="B315" s="3">
        <f t="shared" si="50"/>
        <v>39064</v>
      </c>
      <c r="C315" s="10">
        <f t="shared" si="57"/>
        <v>12</v>
      </c>
      <c r="D315" s="10">
        <f t="shared" si="51"/>
        <v>11</v>
      </c>
      <c r="E315" s="18">
        <f t="shared" si="52"/>
        <v>12.458333333333334</v>
      </c>
      <c r="F315" s="13">
        <f t="shared" si="53"/>
        <v>247.6996766388889</v>
      </c>
      <c r="G315" s="10">
        <f t="shared" si="54"/>
        <v>0.49277825000000003</v>
      </c>
      <c r="H315" s="9">
        <f t="shared" si="55"/>
        <v>1.330305063</v>
      </c>
      <c r="I315" s="14">
        <f t="shared" si="56"/>
        <v>-0.6</v>
      </c>
    </row>
  </sheetData>
  <mergeCells count="7">
    <mergeCell ref="R11:S11"/>
    <mergeCell ref="P7:S7"/>
    <mergeCell ref="U11:V11"/>
    <mergeCell ref="K7:N7"/>
    <mergeCell ref="K11:L11"/>
    <mergeCell ref="M11:N11"/>
    <mergeCell ref="P11:Q11"/>
  </mergeCells>
  <printOptions/>
  <pageMargins left="0.75" right="1.64" top="0.5" bottom="0.49" header="0.4921259845" footer="0.4921259845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2006-12-02T21:51:32Z</cp:lastPrinted>
  <dcterms:created xsi:type="dcterms:W3CDTF">2006-09-05T09:42:10Z</dcterms:created>
  <dcterms:modified xsi:type="dcterms:W3CDTF">2006-11-21T09:50:12Z</dcterms:modified>
  <cp:category/>
  <cp:version/>
  <cp:contentType/>
  <cp:contentStatus/>
</cp:coreProperties>
</file>