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960" windowHeight="11235" activeTab="0"/>
  </bookViews>
  <sheets>
    <sheet name="Occultation" sheetId="1" r:id="rId1"/>
    <sheet name="Jupiter" sheetId="2" r:id="rId2"/>
    <sheet name="Lune" sheetId="3" r:id="rId3"/>
    <sheet name="Vénus" sheetId="4" r:id="rId4"/>
    <sheet name="calculs" sheetId="5" r:id="rId5"/>
  </sheets>
  <definedNames/>
  <calcPr fullCalcOnLoad="1"/>
</workbook>
</file>

<file path=xl/comments1.xml><?xml version="1.0" encoding="utf-8"?>
<comments xmlns="http://schemas.openxmlformats.org/spreadsheetml/2006/main">
  <authors>
    <author>phm</author>
  </authors>
  <commentList>
    <comment ref="I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<sst xmlns="http://schemas.openxmlformats.org/spreadsheetml/2006/main" count="1073" uniqueCount="966">
  <si>
    <r>
      <t xml:space="preserve">  1 12  2008 16  5  0.00  201  7 33.635 +17 33 29.37   1.004107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</si>
  <si>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6  0.00  201 21 22.302 +17 29 42.29   1.004103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</si>
  <si>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7  0.00  201 35  9.969 +17 25 52.86   1.004098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</si>
  <si>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8  0.00  201 48 56.630 +17 22  1.09   1.004093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</si>
  <si>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9  0.00  202  2 42.276 +17 18  6.98   1.004088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</si>
  <si>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10  0.00  202 16 26.902 +17 14 10.54   1.004084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</si>
  <si>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11  0.00  202 30 10.500 +17 10 11.78   1.004079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</si>
  <si>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12  0.00  202 43 53.063 +17  6 10.70   1.004074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</si>
  <si>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13  0.00  202 57 34.586 +17  2  7.31   1.004069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</si>
  <si>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17  0.00  203 52 10.139 +16 45 30.81   1.004051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</si>
  <si>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18  0.00  204  5 46.362 +16 41 15.98   1.004046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</si>
  <si>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19  0.00  204 19 21.507 +16 36 58.88   1.004041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</si>
  <si>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20  0.00  204 32 55.567 +16 32 39.53   1.004036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</si>
  <si>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21  0.00  204 46 28.539 +16 28 17.91   1.004032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</si>
  <si>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22  0.00  205  0  0.415 +16 23 54.06   1.004027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</si>
  <si>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23  0.00  205 13 31.190 +16 19 27.96   1.004022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</si>
  <si>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24  0.00  205 27  0.860 +16 14 59.63   1.004017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</si>
  <si>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26  0.00  205 53 56.861 +16  5 56.30   1.004008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</si>
  <si>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29  0.00  206 34 12.442 +15 52  4.74   1.003994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</si>
  <si>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30  0.00  206 47 35.371 +15 47 23.17   1.003989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</si>
  <si>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31  0.00  207  0 57.160 +15 42 39.42   1.003984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</si>
  <si>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32  0.00  207 14 17.805 +15 37 53.49   1.003980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</si>
  <si>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33  0.00  207 27 37.301 +15 33  5.40   1.003975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</si>
  <si>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34  0.00  207 40 55.645 +15 28 15.14   1.003970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</si>
  <si>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35  0.00  207 54 12.831 +15 23 22.74   1.003965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</si>
  <si>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36  0.00  208  7 28.857 +15 18 28.19   1.003961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</si>
  <si>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37  0.00  208 20 43.718 +15 13 31.50   1.003956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</si>
  <si>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39  0.00  208 47  9.931 +15  3 31.75   1.003946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</si>
  <si>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40  0.00  209  0 21.276 +14 58 28.70   1.003942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</si>
  <si>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41  0.00  209 13 31.442 +14 53 23.54   1.003937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</si>
  <si>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42  0.00  209 26 40.426 +14 48 16.29   1.003932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</si>
  <si>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43  0.00  209 39 48.225 +14 43  6.94   1.003928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</si>
  <si>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44  0.00  209 52 54.835 +14 37 55.51   1.003923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</si>
  <si>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45  0.00  210  6  0.254 +14 32 42.01   1.003918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</si>
  <si>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46  0.00  210 19  4.479 +14 27 26.43   1.003913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</si>
  <si>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47  0.00  210 32  7.507 +14 22  8.80   1.003909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</si>
  <si>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48  0.00  210 45  9.335 +14 16 49.11   1.003904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</si>
  <si>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210 58  9.961 +14 11 27.38   1.003899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</si>
  <si>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51  0.00  211 24  7.598 +14  0 37.82   1.003890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</si>
  <si>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52  0.00  211 37  4.603 +13 55 10.00   1.003885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</si>
  <si>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53  0.00  211 50  0.398 +13 49 40.16   1.003880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</si>
  <si>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54  0.00  212  2 54.980 +13 44  8.32   1.003876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</si>
  <si>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55  0.00  212 15 48.346 +13 38 34.49   1.003871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</si>
  <si>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56  0.00  212 28 40.496 +13 32 58.66   1.003866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</si>
  <si>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57  0.00  212 41 31.428 +13 27 20.85   1.003861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</si>
  <si>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58  0.00  212 54 21.139 +13 21 41.07   1.003857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</si>
  <si>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213  7  9.630 +13 15 59.31   1.003852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</si>
  <si>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2  0.00  213 45 27.759 +12 58 42.34   1.003838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</si>
  <si>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3  0.00  213 58 11.351 +12 52 52.80   1.003833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</si>
  <si>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4  0.00  214 10 53.715 +12 47  1.33   1.003828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</si>
  <si>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5  0.00  214 23 34.852 +12 41  7.95   1.003824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</si>
  <si>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6  0.00  214 36 14.759 +12 35 12.65   1.003819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</si>
  <si>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7  0.00  214 48 53.437 +12 29 15.45   1.003814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</si>
  <si>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8  0.00  215  1 30.885 +12 23 16.35   1.003810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</si>
  <si>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9  0.00  215 14  7.103 +12 17 15.37   1.003805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</si>
  <si>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12  0.00  215 51 48.368 +11 59  1.17   1.003791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</si>
  <si>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13  0.00  216  4 19.660 +11 52 52.71   1.003786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</si>
  <si>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14  0.00  216 16 49.721 +11 46 42.41   1.003781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</si>
  <si>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15  0.00  216 29 18.550 +11 40 30.26   1.003777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</si>
  <si>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16  0.00  216 41 46.148 +11 34 16.28   1.003772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</si>
  <si>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17  0.00  216 54 12.515 +11 28  0.48   1.003767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</si>
  <si>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18  0.00  217  6 37.651 +11 21 42.87   1.003762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</si>
  <si>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19  0.00  217 19  1.557 +11 15 23.44   1.003758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</si>
  <si>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20  0.00  217 31 24.234 +11  9  2.21   1.003753   -4.15   67.29    42.95</t>
    </r>
    <r>
      <rPr>
        <b/>
        <sz val="10"/>
        <rFont val="Arial Unicode MS"/>
        <family val="2"/>
      </rPr>
      <t xml:space="preserve"> </t>
    </r>
  </si>
  <si>
    <t>Angle zénith</t>
  </si>
  <si>
    <r>
      <t xml:space="preserve"> 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</si>
  <si>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2"/>
      </rPr>
      <t xml:space="preserve"> </t>
    </r>
  </si>
  <si>
    <r>
      <t xml:space="preserve"> </t>
    </r>
    <r>
      <rPr>
        <b/>
        <sz val="10"/>
        <rFont val="Arial Unicode MS"/>
        <family val="2"/>
      </rPr>
      <t xml:space="preserve"> </t>
    </r>
  </si>
  <si>
    <r>
      <t xml:space="preserve">  Satellite 10 Lune</t>
    </r>
    <r>
      <rPr>
        <b/>
        <sz val="10"/>
        <rFont val="Arial Unicode MS"/>
        <family val="2"/>
      </rPr>
      <t xml:space="preserve"> </t>
    </r>
  </si>
  <si>
    <r>
      <t xml:space="preserve">  Theorie planetaire DE405/LE405</t>
    </r>
    <r>
      <rPr>
        <b/>
        <sz val="10"/>
        <rFont val="Arial Unicode MS"/>
        <family val="2"/>
      </rPr>
      <t xml:space="preserve"> </t>
    </r>
  </si>
  <si>
    <r>
      <t xml:space="preserve">  Coordonnees Apparentes (equateur vrai ; equinoxe de la date)</t>
    </r>
    <r>
      <rPr>
        <b/>
        <sz val="10"/>
        <rFont val="Arial Unicode MS"/>
        <family val="2"/>
      </rPr>
      <t xml:space="preserve"> </t>
    </r>
  </si>
  <si>
    <t>Immersion</t>
  </si>
  <si>
    <t>Emersion</t>
  </si>
  <si>
    <t>continue</t>
  </si>
  <si>
    <t>hh:mm</t>
  </si>
  <si>
    <t>Azimut</t>
  </si>
  <si>
    <t>Hauteur</t>
  </si>
  <si>
    <r>
      <t>D</t>
    </r>
    <r>
      <rPr>
        <b/>
        <sz val="10"/>
        <rFont val="Arial Narrow"/>
        <family val="2"/>
      </rPr>
      <t>a cos h</t>
    </r>
  </si>
  <si>
    <r>
      <t>D</t>
    </r>
    <r>
      <rPr>
        <b/>
        <sz val="10"/>
        <rFont val="Arial Narrow"/>
        <family val="2"/>
      </rPr>
      <t>h</t>
    </r>
  </si>
  <si>
    <t xml:space="preserve"> ang.</t>
  </si>
  <si>
    <t>Rayon</t>
  </si>
  <si>
    <t>Tracé des angles au pôle</t>
  </si>
  <si>
    <t>Occultation de Vénus par la Lune</t>
  </si>
  <si>
    <t>Date</t>
  </si>
  <si>
    <t>Dist. (ua.)</t>
  </si>
  <si>
    <t>V. Mag</t>
  </si>
  <si>
    <t>1 UA</t>
  </si>
  <si>
    <t>diam ang.</t>
  </si>
  <si>
    <t>(°)</t>
  </si>
  <si>
    <t>Lune</t>
  </si>
  <si>
    <t>Heure</t>
  </si>
  <si>
    <r>
      <t>D</t>
    </r>
    <r>
      <rPr>
        <b/>
        <sz val="10"/>
        <rFont val="Arial Narrow"/>
        <family val="0"/>
      </rPr>
      <t>d</t>
    </r>
  </si>
  <si>
    <t>R Lune</t>
  </si>
  <si>
    <t>(')</t>
  </si>
  <si>
    <t>x</t>
  </si>
  <si>
    <t>y</t>
  </si>
  <si>
    <t>Tracé cercle lunaire</t>
  </si>
  <si>
    <r>
      <t xml:space="preserve">  1 12  2008 19 22  0.00  242 12 50.417 -03 56 25.21   5.810268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</si>
  <si>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23  0.00  242 23 15.409 -04  5 42.88   5.810276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</si>
  <si>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24  0.00  242 33 39.728 -04 15  1.43   5.810283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</si>
  <si>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27  0.00  243  4 48.724 -04 43  2.34   5.810305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</si>
  <si>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29  0.00  243 25 31.499 -05  1 47.26   5.810319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</si>
  <si>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30  0.00  243 35 51.943 -05 11 10.99   5.810326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</si>
  <si>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31  0.00  243 46 11.769 -05 20 35.57   5.810334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</si>
  <si>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32  0.00  243 56 30.984 -05 30  0.98   5.810341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</si>
  <si>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33  0.00  244  6 49.597 -05 39 27.22   5.810348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</si>
  <si>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34  0.00  244 17  7.615 -05 48 54.29   5.810355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</si>
  <si>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35  0.00  244 27 25.047 -05 58 22.17   5.810363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</si>
  <si>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37  0.00  244 47 58.183 -06 17 20.37   5.810377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</si>
  <si>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40  0.00  245 18 43.690 -06 45 53.67   5.810399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</si>
  <si>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41  0.00  245 28 57.772 -06 55 26.34   5.810406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</si>
  <si>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42  0.00  245 39 11.324 -07  4 59.80   5.810414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</si>
  <si>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43  0.00  245 49 24.354 -07 14 34.02   5.810421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</si>
  <si>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44  0.00  245 59 36.872 -07 24  9.01   5.810428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</si>
  <si>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45  0.00  246  9 48.884 -07 33 44.76   5.810435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</si>
  <si>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46  0.00  246 20  0.400 -07 43 21.27   5.810443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</si>
  <si>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47  0.00  246 30 11.428 -07 52 58.53   5.810450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</si>
  <si>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48  0.00  246 40 21.976 -08  2 36.53   5.810457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</si>
  <si>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49  0.00  246 50 32.052 -08 12 15.26   5.810464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</si>
  <si>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51  0.00  247 10 50.825 -08 31 34.93   5.810479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</si>
  <si>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52  0.00  247 20 59.537 -08 41 15.85   5.810486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</si>
  <si>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53  0.00  247 31  7.813 -08 50 57.48   5.810493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</si>
  <si>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54  0.00  247 41 15.659 -09  0 39.83   5.810501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</si>
  <si>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55  0.00  247 51 23.086 -09 10 22.88   5.810508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</si>
  <si>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56  0.00  248  1 30.100 -09 20  6.62   5.810515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</si>
  <si>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57  0.00  248 11 36.712 -09 29 51.07   5.810523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</si>
  <si>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58  0.00  248 21 42.929 -09 39 36.19   5.810530   -2.00    7.45    42.46</t>
    </r>
    <r>
      <rPr>
        <b/>
        <sz val="10"/>
        <rFont val="Arial Unicode MS"/>
        <family val="2"/>
      </rPr>
      <t xml:space="preserve"> </t>
    </r>
  </si>
  <si>
    <t>Vénus</t>
  </si>
  <si>
    <r>
      <t xml:space="preserve">  1 12  2008 17 25  0.00  218 32 59.197 +10 36 49.35   1.003730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</si>
  <si>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26  0.00  218 45 14.512 +10 30 17.49   1.003725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</si>
  <si>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27  0.00  218 57 28.603 +10 23 43.88   1.003720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</si>
  <si>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28  0.00  219  9 41.473 +10 17  8.53   1.003715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</si>
  <si>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29  0.00  219 21 53.121 +10 10 31.46   1.003711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</si>
  <si>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30  0.00  219 34  3.550 +10  3 52.66   1.003706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</si>
  <si>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31  0.00  219 46 12.761 +09 57 12.15   1.003701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</si>
  <si>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33  0.00  220 10 27.535 +09 43 46.02   1.003692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</si>
  <si>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36  0.00  220 46 40.603 +09 23 24.16   1.003678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</si>
  <si>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37  0.00  220 58 42.541 +09 16 33.54   1.003673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</si>
  <si>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38  0.00  221 10 43.273 +09  9 41.25   1.003668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</si>
  <si>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39  0.00  221 22 42.803 +09  2 47.31   1.003664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</si>
  <si>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40  0.00  221 34 41.131 +08 55 51.73   1.003659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</si>
  <si>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41  0.00  221 46 38.260 +08 48 54.51   1.003654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</si>
  <si>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42  0.00  221 58 34.192 +08 41 55.67   1.003650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</si>
  <si>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43  0.00  222 10 28.930 +08 34 55.21   1.003645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</si>
  <si>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44  0.00  222 22 22.477 +08 27 53.13   1.003640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</si>
  <si>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45  0.00  222 34 14.834 +08 20 49.45   1.003635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</si>
  <si>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47  0.00  222 57 55.991 +08  6 37.31   1.003626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</si>
  <si>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48  0.00  223  9 44.796 +07 59 28.86   1.003621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</si>
  <si>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49  0.00  223 21 32.423 +07 52 18.84   1.003617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</si>
  <si>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50  0.00  223 33 18.874 +07 45  7.25   1.003612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</si>
  <si>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51  0.00  223 45  4.153 +07 37 54.11   1.003607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</si>
  <si>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52  0.00  223 56 48.262 +07 30 39.41   1.003603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</si>
  <si>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53  0.00  224  8 31.204 +07 23 23.17   1.003598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</si>
  <si>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54  0.00  224 20 12.983 +07 16  5.40   1.003593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</si>
  <si>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57  0.00  224 55 11.373 +06 54  2.94   1.003579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</si>
  <si>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59  0.00  225 18 24.544 +06 39 13.77   1.003570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</si>
  <si>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0  0.00  225 29 59.412 +06 31 46.94   1.003565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</si>
  <si>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1  0.00  225 41 33.141 +06 24 18.63   1.003560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</si>
  <si>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2  0.00  225 53  5.734 +06 16 48.85   1.003556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</si>
  <si>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3  0.00  226  4 37.195 +06  9 17.60   1.003551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</si>
  <si>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4  0.00  226 16  7.527 +06  1 44.89   1.003546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</si>
  <si>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5  0.00  226 27 36.735 +05 54 10.72   1.003542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</si>
  <si>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6  0.00  226 39  4.822 +05 46 35.12   1.003537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</si>
  <si>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7  0.00  226 50 31.792 +05 38 58.07   1.003532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</si>
  <si>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9  0.00  227 13 22.398 +05 23 39.69   1.003523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</si>
  <si>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10  0.00  227 24 46.042 +05 15 58.38   1.003518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</si>
  <si>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11  0.00  227 36  8.585 +05  8 15.66   1.003513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</si>
  <si>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12  0.00  227 47 30.032 +05  0 31.53   1.003509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</si>
  <si>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13  0.00  227 58 50.387 +04 52 46.02   1.003504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</si>
  <si>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14  0.00  228 10  9.654 +04 44 59.11   1.003499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</si>
  <si>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15  0.00  228 21 27.838 +04 37 10.83   1.003495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</si>
  <si>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16  0.00  228 32 44.942 +04 29 21.18   1.003490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</si>
  <si>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17  0.00  228 44  0.973 +04 21 30.16   1.003485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</si>
  <si>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18  0.00  228 55 15.933 +04 13 37.79   1.003481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</si>
  <si>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19  0.00  229  6 29.828 +04  5 44.06   1.003476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</si>
  <si>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20  0.00  229 17 42.662 +03 57 48.99   1.003471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</si>
  <si>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21  0.00  229 28 54.440 +03 49 52.59   1.003466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</si>
  <si>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22  0.00  229 40  5.167 +03 41 54.86   1.003462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</si>
  <si>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23  0.00  229 51 14.847 +03 33 55.81   1.003457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</si>
  <si>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24  0.00  230  2 23.485 +03 25 55.44   1.003452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</si>
  <si>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25  0.00  230 13 31.087 +03 17 53.76   1.003448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</si>
  <si>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26  0.00  230 24 37.656 +03  9 50.79   1.003443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</si>
  <si>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27  0.00  230 35 43.198 +03  1 46.52   1.003438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</si>
  <si>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28  0.00  230 46 47.718 +02 53 40.97   1.003434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</si>
  <si>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31  0.00  231 19 55.197 +02 29 16.66   1.003420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</si>
  <si>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32  0.00  231 30 55.680 +02 21  6.03   1.003415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</si>
  <si>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33  0.00  231 41 55.166 +02 12 54.15   1.003410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</si>
  <si>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34  0.00  231 52 53.662 +02  4 41.03   1.003406   -4.15   67.31    42.96</t>
    </r>
    <r>
      <rPr>
        <b/>
        <sz val="10"/>
        <rFont val="Arial Unicode MS"/>
        <family val="2"/>
      </rPr>
      <t xml:space="preserve"> </t>
    </r>
  </si>
  <si>
    <t>Surface</t>
  </si>
  <si>
    <t>Min</t>
  </si>
  <si>
    <t xml:space="preserve">Conjonctions Lune - Vénus - Jupiter </t>
  </si>
  <si>
    <t>1er décembre 2008</t>
  </si>
  <si>
    <t>Distances minimales d'approche</t>
  </si>
  <si>
    <t>dist Jupiter-Lune</t>
  </si>
  <si>
    <t>Somme distances</t>
  </si>
  <si>
    <t>Distance max</t>
  </si>
  <si>
    <t>dist Jupiter-Vénus</t>
  </si>
  <si>
    <t>dist Vénus-Lune</t>
  </si>
  <si>
    <t>coordonnées locales</t>
  </si>
  <si>
    <r>
      <t xml:space="preserve">  1 12  2008 16 16  0.00  204 54 26.040 +18 28 19.02   5.808921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</si>
  <si>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17  0.00  205  8 21.838 +18 23 52.65   5.808928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</si>
  <si>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18  0.00  205 22 16.454 +18 19 23.96   5.808936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</si>
  <si>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19  0.00  205 36  9.882 +18 14 52.98   5.808943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</si>
  <si>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20  0.00  205 50  2.118 +18 10 19.70   5.808950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</si>
  <si>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21  0.00  206  3 53.155 +18  5 44.14   5.808957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</si>
  <si>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22  0.00  206 17 42.987 +18  1  6.30   5.808965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</si>
  <si>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23  0.00  206 31 31.611 +17 56 26.19   5.808972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</si>
  <si>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24  0.00  206 45 19.019 +17 51 43.81   5.808979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</si>
  <si>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25  0.00  206 59  5.209 +17 46 59.19   5.808986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</si>
  <si>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26  0.00  207 12 50.174 +17 42 12.31   5.808993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</si>
  <si>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27  0.00  207 26 33.910 +17 37 23.20   5.809001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</si>
  <si>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28  0.00  207 40 16.412 +17 32 31.85   5.809008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</si>
  <si>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29  0.00  207 53 57.676 +17 27 38.28   5.809015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</si>
  <si>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30  0.00  208  7 37.697 +17 22 42.50   5.809022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</si>
  <si>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31  0.00  208 21 16.471 +17 17 44.51   5.809029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</si>
  <si>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32  0.00  208 34 53.995 +17 12 44.32   5.809037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</si>
  <si>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33  0.00  208 48 30.263 +17  7 41.94   5.809044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</si>
  <si>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34  0.00  209  2  5.272 +17  2 37.37   5.809051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</si>
  <si>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35  0.00  209 15 39.018 +16 57 30.64   5.809058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</si>
  <si>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36  0.00  209 29 11.499 +16 52 21.73   5.809066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</si>
  <si>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37  0.00  209 42 42.709 +16 47 10.67   5.809073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</si>
  <si>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40  0.00  210 23  8.689 +16 31 24.62   5.809094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</si>
  <si>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41  0.00  210 36 34.787 +16 26  5.00   5.809102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</si>
  <si>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42  0.00  210 49 59.601 +16 20 43.27   5.809109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</si>
  <si>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43  0.00  211  3 23.126 +16 15 19.43   5.809116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</si>
  <si>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44  0.00  211 16 45.360 +16  9 53.49   5.809123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</si>
  <si>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45  0.00  211 30  6.301 +16  4 25.46   5.809131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</si>
  <si>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46  0.00  211 43 25.946 +15 58 55.35   5.809138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</si>
  <si>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47  0.00  211 56 44.293 +15 53 23.15   5.809145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</si>
  <si>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49  0.00  212 23 17.084 +15 42 12.58   5.809159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</si>
  <si>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50  0.00  212 36 31.524 +15 36 34.21   5.809167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</si>
  <si>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51  0.00  212 49 44.659 +15 30 53.80   5.809174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</si>
  <si>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52  0.00  213  2 56.485 +15 25 11.35   5.809181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</si>
  <si>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53  0.00  213 16  7.002 +15 19 26.89   5.809188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</si>
  <si>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54  0.00  213 29 16.208 +15 13 40.40   5.809196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</si>
  <si>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55  0.00  213 42 24.102 +15  7 51.90   5.809203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</si>
  <si>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56  0.00  213 55 30.683 +15  2  1.41   5.809210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</si>
  <si>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57  0.00  214  8 35.949 +14 56  8.92   5.809217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</si>
  <si>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58  0.00  214 21 39.900 +14 50 14.45   5.809225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</si>
  <si>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59  0.00  214 34 42.534 +14 44 18.01   5.809232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</si>
  <si>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0  0.00  214 47 43.851 +14 38 19.60   5.809239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</si>
  <si>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2  0.00  215 13 42.530 +14 26 16.91   5.809253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</si>
  <si>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3  0.00  215 26 39.891 +14 20 12.65   5.809261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</si>
  <si>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4  0.00  215 39 35.933 +14 14  6.46   5.809268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</si>
  <si>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5  0.00  215 52 30.655 +14  7 58.34   5.809275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</si>
  <si>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6  0.00  216  5 24.057 +14  1 48.31   5.809282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</si>
  <si>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7  0.00  216 18 16.140 +13 55 36.37   5.809290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</si>
  <si>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8  0.00  216 31  6.902 +13 49 22.54   5.809297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</si>
  <si>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9  0.00  216 43 56.345 +13 43  6.81   5.809304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</si>
  <si>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10  0.00  216 56 44.468 +13 36 49.20   5.809311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</si>
  <si>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13  0.00  217 35  0.925 +13 17 45.17   5.809333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</si>
  <si>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14  0.00  217 47 43.775 +13 11 20.12   5.809340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</si>
  <si>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15  0.00  218  0 25.308 +13  4 53.23   5.809347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</si>
  <si>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16  0.00  218 13  5.526 +12 58 24.50   5.809355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</si>
  <si>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17  0.00  218 25 44.428 +12 51 53.96   5.809362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</si>
  <si>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18  0.00  218 38 22.016 +12 45 21.60   5.809369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</si>
  <si>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19  0.00  218 50 58.292 +12 38 47.44   5.809376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</si>
  <si>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20  0.00  219  3 33.256 +12 32 11.48   5.809384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</si>
  <si>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21  0.00  219 16  6.910 +12 25 33.73   5.809391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</si>
  <si>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22  0.00  219 28 39.255 +12 18 54.20   5.809398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</si>
  <si>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23  0.00  219 41 10.293 +12 12 12.89   5.809405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</si>
  <si>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25  0.00  220  6  8.453 +11 58 45.01   5.809420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</si>
  <si>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26  0.00  220 18 35.578 +11 51 58.44   5.809427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</si>
  <si>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27  0.00  220 31  1.403 +11 45 10.13   5.809434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</si>
  <si>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28  0.00  220 43 25.930 +11 38 20.10   5.809442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</si>
  <si>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29  0.00  220 55 49.160 +11 31 28.34   5.809449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</si>
  <si>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30  0.00  221  8 11.096 +11 24 34.86   5.809456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</si>
  <si>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31  0.00  221 20 31.739 +11 17 39.69   5.809463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</si>
  <si>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32  0.00  221 32 51.093 +11 10 42.81   5.809471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</si>
  <si>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33  0.00  221 45  9.159 +11  3 44.25   5.809478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</si>
  <si>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35  0.00  222  9 41.438 +10 49 42.09   5.809492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</si>
  <si>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36  0.00  222 21 55.657 +10 42 38.52   5.809499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</si>
  <si>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37  0.00  222 34  8.597 +10 35 33.28   5.809507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</si>
  <si>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38  0.00  222 46 20.264 +10 28 26.40   5.809514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</si>
  <si>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39  0.00  222 58 30.659 +10 21 17.88   5.809521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</si>
  <si>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40  0.00  223 10 39.785 +10 14  7.73   5.809528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</si>
  <si>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41  0.00  223 22 47.645 +10  6 55.96   5.809536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</si>
  <si>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42  0.00  223 34 54.242 +09 59 42.57   5.809543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</si>
  <si>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43  0.00  223 46 59.580 +09 52 27.58   5.809550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</si>
  <si>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45  0.00  224 11  6.490 +09 37 52.81   5.809565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</si>
  <si>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47  0.00  224 35  8.401 +09 23 11.71   5.809579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</si>
  <si>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48  0.00  224 47  7.490 +09 15 48.81   5.809586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</si>
  <si>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49  0.00  224 59  5.340 +09  8 24.35   5.809594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</si>
  <si>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50  0.00  225 11  1.955 +09  0 58.34   5.809601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</si>
  <si>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51  0.00  225 22 57.337 +08 53 30.79   5.809608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</si>
  <si>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15 14  0.00  189  4 28.308 +19 52 19.12   1.004350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</si>
  <si>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15  0.00  189 18 55.946 +19 50 39.24   1.004345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</si>
  <si>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16  0.00  189 33 23.089 +19 48 56.75   1.004340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</si>
  <si>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17  0.00  189 47 49.724 +19 47 11.66   1.004335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</si>
  <si>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18  0.00  190  2 15.837 +19 45 23.97   1.004331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</si>
  <si>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19  0.00  190 16 41.419 +19 43 33.68   1.004326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</si>
  <si>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20  0.00  190 31  6.456 +19 41 40.80   1.004321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</si>
  <si>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21  0.00  190 45 30.936 +19 39 45.33   1.004316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</si>
  <si>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22  0.00  190 59 54.850 +19 37 47.28   1.004312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</si>
  <si>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23  0.00  191 14 18.183 +19 35 46.64   1.004307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</si>
  <si>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24  0.00  191 28 40.926 +19 33 43.43   1.004302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</si>
  <si>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25  0.00  191 43  3.066 +19 31 37.64   1.004297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</si>
  <si>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26  0.00  191 57 24.592 +19 29 29.28   1.004293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</si>
  <si>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27  0.00  192 11 45.493 +19 27 18.36   1.004288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</si>
  <si>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28  0.00  192 26  5.757 +19 25  4.87   1.004283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</si>
  <si>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29  0.00  192 40 25.375 +19 22 48.83   1.004278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</si>
  <si>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30  0.00  192 54 44.333 +19 20 30.23   1.004274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</si>
  <si>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31  0.00  193  9  2.621 +19 18  9.09   1.004269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</si>
  <si>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32  0.00  193 23 20.228 +19 15 45.40   1.004264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</si>
  <si>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33  0.00  193 37 37.144 +19 13 19.17   1.004259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</si>
  <si>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34  0.00  193 51 53.357 +19 10 50.41   1.004255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</si>
  <si>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35  0.00  194  6  8.858 +19  8 19.11   1.004250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</si>
  <si>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36  0.00  194 20 23.635 +19  5 45.29   1.004245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</si>
  <si>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37  0.00  194 34 37.679 +19  3  8.95   1.004240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</si>
  <si>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38  0.00  194 48 50.978 +19  0 30.10   1.004236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</si>
  <si>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39  0.00  195  3  3.523 +18 57 48.73   1.004231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</si>
  <si>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40  0.00  195 17 15.303 +18 55  4.85   1.004226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</si>
  <si>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41  0.00  195 31 26.308 +18 52 18.48   1.004221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</si>
  <si>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42  0.00  195 45 36.529 +18 49 29.61   1.004217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</si>
  <si>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43  0.00  195 59 45.955 +18 46 38.24   1.004212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</si>
  <si>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44  0.00  196 13 54.577 +18 43 44.40   1.004207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</si>
  <si>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45  0.00  196 28  2.384 +18 40 48.07   1.004202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</si>
  <si>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46  0.00  196 42  9.368 +18 37 49.27   1.004198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</si>
  <si>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47  0.00  196 56 15.519 +18 34 48.00   1.004193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</si>
  <si>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48  0.00  197 10 20.828 +18 31 44.26   1.004188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</si>
  <si>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49  0.00  197 24 25.285 +18 28 38.06   1.004183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</si>
  <si>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50  0.00  197 38 28.881 +18 25 29.42   1.004179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</si>
  <si>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51  0.00  197 52 31.608 +18 22 18.32   1.004174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</si>
  <si>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52  0.00  198  6 33.456 +18 19  4.79   1.004169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</si>
  <si>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53  0.00  198 20 34.416 +18 15 48.82   1.004164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</si>
  <si>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54  0.00  198 34 34.479 +18 12 30.42   1.004160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</si>
  <si>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55  0.00  198 48 33.638 +18  9  9.59   1.004155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</si>
  <si>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56  0.00  199  2 31.883 +18  5 46.35   1.004150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</si>
  <si>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57  0.00  199 16 29.206 +18  2 20.70   1.004145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</si>
  <si>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58  0.00  199 30 25.599 +17 58 52.64   1.004141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</si>
  <si>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59  0.00  199 44 21.054 +17 55 22.18   1.004136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</si>
  <si>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4  0.00  200 53 43.976 +17 37 14.10   1.004112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</si>
  <si>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14  0.00  203 11 15.062 +16 58  1.62   1.004065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</si>
  <si>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15  0.00  203 24 54.483 +16 53 53.64   1.004060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</si>
  <si>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16  0.00  203 38 32.844 +16 49 43.37   1.004055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</si>
  <si>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25  0.00  205 40 29.419 +16 10 29.07   1.004013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</si>
  <si>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27  0.00  206  7 23.183 +16  1 21.31   1.004003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</si>
  <si>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28  0.00  206 20 48.378 +15 56 44.13   1.003998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</si>
  <si>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38  0.00  208 33 57.411 +15  8 32.69   1.003951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</si>
  <si>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50  0.00  211 11  9.383 +14  6  3.61   1.003894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</si>
  <si>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0  0.00  213 19 56.898 +13 10 15.60   1.003847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</si>
  <si>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1  0.00  213 32 42.941 +13  4 29.94   1.003843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</si>
  <si>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10  0.00  215 26 42.090 +12 11 12.50   1.003800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</si>
  <si>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11  0.00  215 39 15.845 +12  5  7.77   1.003795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</si>
  <si>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21  0.00  217 43 45.682 +11  2 39.19   1.003748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</si>
  <si>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22  0.00  217 56  5.901 +10 56 14.39   1.003744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</si>
  <si>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23  0.00  218  8 24.893 +10 49 47.81   1.003739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</si>
  <si>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24  0.00  218 20 42.658 +10 43 19.46   1.003734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</si>
  <si>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32  0.00  219 58 20.756 +09 50 29.93   1.003697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</si>
  <si>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34  0.00  220 22 33.102 +09 37  0.41   1.003687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</si>
  <si>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35  0.00  220 34 37.457 +09 30 13.12   1.003682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</si>
  <si>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46  0.00  222 46  6.005 +08 13 44.17   1.003631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</si>
  <si>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55  0.00  224 31 53.603 +07  8 46.10   1.003588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</si>
  <si>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56  0.00  224 43 33.065 +07  1 25.28   1.003584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</si>
  <si>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58  0.00  225  6 48.532 +06 46 39.10   1.003574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</si>
  <si>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8  0.00  227  1 57.650 +05 31 19.59   1.003527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</si>
  <si>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29  0.00  230 57 51.222 +02 45 34.13   1.003429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</si>
  <si>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30  0.00  231  8 53.713 +02 37 26.03   1.003424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</si>
  <si>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41  0.00  233  9 15.829 +01  6 34.91   1.003373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</si>
  <si>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51  0.00  234 57  1.742 -00 18  5.83   1.003326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</si>
  <si>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16 34  0.00  207 46 52.622 +15 29 52.03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</si>
  <si>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16 35  0.00  207 59 56.528 +15 25 13.17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</si>
  <si>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39  0.00  208 52  1.262 +15  6 17.32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</si>
  <si>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40  0.00  209  4 59.705 +15  1 28.29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</si>
  <si>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41  0.00  209 17 57.045 +14 56 37.24   0.002695   -7.37  137.11    42.91</t>
    </r>
    <r>
      <rPr>
        <b/>
        <sz val="10"/>
        <rFont val="Arial Unicode MS"/>
        <family val="2"/>
      </rPr>
      <t xml:space="preserve"> </t>
    </r>
  </si>
  <si>
    <r>
      <t xml:space="preserve">  1 12  2008 16 42  0.00  209 30 53.279 +14 51 44.19   0.002695   -7.37  137.10    42.91</t>
    </r>
    <r>
      <rPr>
        <b/>
        <sz val="10"/>
        <rFont val="Arial Unicode MS"/>
        <family val="2"/>
      </rPr>
      <t xml:space="preserve"> </t>
    </r>
  </si>
  <si>
    <r>
      <t xml:space="preserve">  1 12  2008 16 43  0.00  209 43 48.402 +14 46 49.14   0.002695   -7.37  137.10    42.92</t>
    </r>
    <r>
      <rPr>
        <b/>
        <sz val="10"/>
        <rFont val="Arial Unicode MS"/>
        <family val="2"/>
      </rPr>
      <t xml:space="preserve"> </t>
    </r>
  </si>
  <si>
    <r>
      <t xml:space="preserve">  1 12  2008 16 44  0.00  209 56 42.413 +14 41 52.09   0.002695   -7.37  137.09    42.92</t>
    </r>
    <r>
      <rPr>
        <b/>
        <sz val="10"/>
        <rFont val="Arial Unicode MS"/>
        <family val="2"/>
      </rPr>
      <t xml:space="preserve"> </t>
    </r>
  </si>
  <si>
    <r>
      <t xml:space="preserve">  1 12  2008 16 45  0.00  210  9 35.308 +14 36 53.06   0.002695   -7.37  137.09    42.93</t>
    </r>
    <r>
      <rPr>
        <b/>
        <sz val="10"/>
        <rFont val="Arial Unicode MS"/>
        <family val="2"/>
      </rPr>
      <t xml:space="preserve"> </t>
    </r>
  </si>
  <si>
    <r>
      <t xml:space="preserve">  1 12  2008 16 46  0.00  210 22 27.084 +14 31 52.06   0.002695   -7.37  137.08    42.93</t>
    </r>
    <r>
      <rPr>
        <b/>
        <sz val="10"/>
        <rFont val="Arial Unicode MS"/>
        <family val="2"/>
      </rPr>
      <t xml:space="preserve"> </t>
    </r>
  </si>
  <si>
    <r>
      <t xml:space="preserve">  1 12  2008 16 47  0.00  210 35 17.739 +14 26 49.08   0.002696   -7.37  137.08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</si>
  <si>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211  0 55.673 +14 16 37.25   0.002696   -7.37  137.07    42.95</t>
    </r>
    <r>
      <rPr>
        <b/>
        <sz val="10"/>
        <rFont val="Arial Unicode MS"/>
        <family val="2"/>
      </rPr>
      <t xml:space="preserve"> </t>
    </r>
  </si>
  <si>
    <r>
      <t xml:space="preserve">  1 12  2008 16 50  0.00  211 13 42.947 +14 11 28.40   0.002696   -7.37  137.06    42.95</t>
    </r>
    <r>
      <rPr>
        <b/>
        <sz val="10"/>
        <rFont val="Arial Unicode MS"/>
        <family val="2"/>
      </rPr>
      <t xml:space="preserve"> </t>
    </r>
  </si>
  <si>
    <r>
      <t xml:space="preserve">  1 12  2008 16 51  0.00  211 26 29.090 +14  6 17.62   0.002696   -7.37  137.06    42.96</t>
    </r>
    <r>
      <rPr>
        <b/>
        <sz val="10"/>
        <rFont val="Arial Unicode MS"/>
        <family val="2"/>
      </rPr>
      <t xml:space="preserve"> </t>
    </r>
  </si>
  <si>
    <r>
      <t xml:space="preserve">  1 12  2008 16 52  0.00  211 39 14.098 +14  1  4.90   0.002696   -7.37  137.05    42.96</t>
    </r>
    <r>
      <rPr>
        <b/>
        <sz val="10"/>
        <rFont val="Arial Unicode MS"/>
        <family val="2"/>
      </rPr>
      <t xml:space="preserve"> </t>
    </r>
  </si>
  <si>
    <r>
      <t xml:space="preserve">  1 12  2008 16 53  0.00  211 51 57.970 +13 55 50.26   0.002696   -7.38  137.05    42.97</t>
    </r>
    <r>
      <rPr>
        <b/>
        <sz val="10"/>
        <rFont val="Arial Unicode MS"/>
        <family val="2"/>
      </rPr>
      <t xml:space="preserve"> </t>
    </r>
  </si>
  <si>
    <r>
      <t xml:space="preserve">  1 12  2008 16 54  0.00  212  4 40.703 +13 50 33.69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</si>
  <si>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55  0.00  212 17 22.296 +13 45 15.22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</si>
  <si>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56  0.00  212 30  2.747 +13 39 54.84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</si>
  <si>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57  0.00  212 42 42.053 +13 34 32.56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</si>
  <si>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58  0.00  212 55 20.214 +13 29  8.40   0.002696   -7.38  137.02    43.00</t>
    </r>
    <r>
      <rPr>
        <b/>
        <sz val="10"/>
        <rFont val="Arial Unicode MS"/>
        <family val="2"/>
      </rPr>
      <t xml:space="preserve"> </t>
    </r>
  </si>
  <si>
    <r>
      <t xml:space="preserve">  1 12  2008 17  0  0.00  213 20 33.090 +13 18 14.43   0.002696   -7.38  137.01    43.01</t>
    </r>
    <r>
      <rPr>
        <b/>
        <sz val="10"/>
        <rFont val="Arial Unicode MS"/>
        <family val="2"/>
      </rPr>
      <t xml:space="preserve"> </t>
    </r>
  </si>
  <si>
    <r>
      <t xml:space="preserve">  1 12  2008 17  2  0.00  213 45 41.365 +13  7 13.00   0.002696   -7.38  137.00    43.02</t>
    </r>
    <r>
      <rPr>
        <b/>
        <sz val="10"/>
        <rFont val="Arial Unicode MS"/>
        <family val="2"/>
      </rPr>
      <t xml:space="preserve"> </t>
    </r>
  </si>
  <si>
    <r>
      <t xml:space="preserve">  1 12  2008 17  3  0.00  213 58 13.772 +13  1 39.50   0.002696   -7.38  136.99    43.02</t>
    </r>
    <r>
      <rPr>
        <b/>
        <sz val="10"/>
        <rFont val="Arial Unicode MS"/>
        <family val="2"/>
      </rPr>
      <t xml:space="preserve"> </t>
    </r>
  </si>
  <si>
    <r>
      <t xml:space="preserve">  1 12  2008 17  4  0.00  214 10 45.026 +12 56  4.15   0.002696   -7.38  136.99    43.03</t>
    </r>
    <r>
      <rPr>
        <b/>
        <sz val="10"/>
        <rFont val="Arial Unicode MS"/>
        <family val="2"/>
      </rPr>
      <t xml:space="preserve"> </t>
    </r>
  </si>
  <si>
    <r>
      <t xml:space="preserve">  1 12  2008 17  5  0.00  214 23 15.124 +12 50 26.97   0.002697   -7.38  136.98    43.03</t>
    </r>
    <r>
      <rPr>
        <b/>
        <sz val="10"/>
        <rFont val="Arial Unicode MS"/>
        <family val="2"/>
      </rPr>
      <t xml:space="preserve"> </t>
    </r>
  </si>
  <si>
    <r>
      <t xml:space="preserve">  1 12  2008 17  6  0.00  214 35 44.066 +12 44 47.96   0.002697   -7.38  136.98    43.04</t>
    </r>
    <r>
      <rPr>
        <b/>
        <sz val="10"/>
        <rFont val="Arial Unicode MS"/>
        <family val="2"/>
      </rPr>
      <t xml:space="preserve"> </t>
    </r>
  </si>
  <si>
    <r>
      <t xml:space="preserve">  1 12  2008 17  7  0.00  214 48 11.850 +12 39  7.13   0.002697   -7.38  136.97    43.04</t>
    </r>
    <r>
      <rPr>
        <b/>
        <sz val="10"/>
        <rFont val="Arial Unicode MS"/>
        <family val="2"/>
      </rPr>
      <t xml:space="preserve"> </t>
    </r>
  </si>
  <si>
    <r>
      <t xml:space="preserve">  1 12  2008 17  8  0.00  215  0 38.477 +12 33 24.48   0.002697   -7.38  136.97    43.05</t>
    </r>
    <r>
      <rPr>
        <b/>
        <sz val="10"/>
        <rFont val="Arial Unicode MS"/>
        <family val="2"/>
      </rPr>
      <t xml:space="preserve"> </t>
    </r>
  </si>
  <si>
    <r>
      <t xml:space="preserve">  1 12  2008 17  9  0.00  215 13  3.944 +12 27 40.03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</si>
  <si>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14  0.00  216 14 53.882 +11 58 30.91   0.002697   -7.38  136.93    43.08</t>
    </r>
    <r>
      <rPr>
        <b/>
        <sz val="10"/>
        <rFont val="Arial Unicode MS"/>
        <family val="2"/>
      </rPr>
      <t xml:space="preserve"> </t>
    </r>
  </si>
  <si>
    <r>
      <t xml:space="preserve">  1 12  2008 17 15  0.00  216 27 12.387 +11 52 35.77   0.002697   -7.38  136.93    43.09</t>
    </r>
    <r>
      <rPr>
        <b/>
        <sz val="10"/>
        <rFont val="Arial Unicode MS"/>
        <family val="2"/>
      </rPr>
      <t xml:space="preserve"> </t>
    </r>
  </si>
  <si>
    <r>
      <t xml:space="preserve">  1 12  2008 17 16  0.00  216 39 29.730 +11 46 38.88   0.002697   -7.38  136.92    43.09</t>
    </r>
    <r>
      <rPr>
        <b/>
        <sz val="10"/>
        <rFont val="Arial Unicode MS"/>
        <family val="2"/>
      </rPr>
      <t xml:space="preserve"> </t>
    </r>
  </si>
  <si>
    <r>
      <t xml:space="preserve">  1 12  2008 17 17  0.00  216 51 45.912 +11 40 40.24   0.002697   -7.38  136.92    43.10</t>
    </r>
    <r>
      <rPr>
        <b/>
        <sz val="10"/>
        <rFont val="Arial Unicode MS"/>
        <family val="2"/>
      </rPr>
      <t xml:space="preserve"> </t>
    </r>
  </si>
  <si>
    <r>
      <t xml:space="preserve">  1 12  2008 17 18  0.00  217  4  0.934 +11 34 39.86   0.002697   -7.38  136.91    43.10</t>
    </r>
    <r>
      <rPr>
        <b/>
        <sz val="10"/>
        <rFont val="Arial Unicode MS"/>
        <family val="2"/>
      </rPr>
      <t xml:space="preserve"> </t>
    </r>
  </si>
  <si>
    <r>
      <t xml:space="preserve">  1 12  2008 17 19  0.00  217 16 14.793 +11 28 37.75   0.002697   -7.38  136.91    43.11</t>
    </r>
    <r>
      <rPr>
        <b/>
        <sz val="10"/>
        <rFont val="Arial Unicode MS"/>
        <family val="2"/>
      </rPr>
      <t xml:space="preserve"> </t>
    </r>
  </si>
  <si>
    <r>
      <t xml:space="preserve">  1 12  2008 17 20  0.00  217 28 27.493 +11 22 33.92   0.002697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</si>
  <si>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22  0.00  217 52 49.410 +11 10 21.10   0.002698   -7.39  136.89    43.13</t>
    </r>
    <r>
      <rPr>
        <b/>
        <sz val="10"/>
        <rFont val="Arial Unicode MS"/>
        <family val="2"/>
      </rPr>
      <t xml:space="preserve"> </t>
    </r>
  </si>
  <si>
    <r>
      <t xml:space="preserve">  1 12  2008 17 23  0.00  218  4 58.629 +11  4 12.14   0.002698   -7.39  136.88    43.13</t>
    </r>
    <r>
      <rPr>
        <b/>
        <sz val="10"/>
        <rFont val="Arial Unicode MS"/>
        <family val="2"/>
      </rPr>
      <t xml:space="preserve"> </t>
    </r>
  </si>
  <si>
    <r>
      <t xml:space="preserve">  1 12  2008 17 24  0.00  218 17  6.689 +10 58  1.48   0.002698   -7.39  136.88    43.14</t>
    </r>
    <r>
      <rPr>
        <b/>
        <sz val="10"/>
        <rFont val="Arial Unicode MS"/>
        <family val="2"/>
      </rPr>
      <t xml:space="preserve"> </t>
    </r>
  </si>
  <si>
    <r>
      <t xml:space="preserve">  1 12  2008 17 25  0.00  218 29 13.591 +10 51 49.14   0.002698   -7.39  136.87    43.14</t>
    </r>
    <r>
      <rPr>
        <b/>
        <sz val="10"/>
        <rFont val="Arial Unicode MS"/>
        <family val="2"/>
      </rPr>
      <t xml:space="preserve"> </t>
    </r>
  </si>
  <si>
    <r>
      <t xml:space="preserve">  1 12  2008 17 26  0.00  218 41 19.335 +10 45 35.12   0.002698   -7.39  136.87    43.15</t>
    </r>
    <r>
      <rPr>
        <b/>
        <sz val="10"/>
        <rFont val="Arial Unicode MS"/>
        <family val="2"/>
      </rPr>
      <t xml:space="preserve"> </t>
    </r>
  </si>
  <si>
    <r>
      <t xml:space="preserve">  1 12  2008 17 27  0.00  218 53 23.922 +10 39 19.42   0.002698   -7.39  136.86    43.15</t>
    </r>
    <r>
      <rPr>
        <b/>
        <sz val="10"/>
        <rFont val="Arial Unicode MS"/>
        <family val="2"/>
      </rPr>
      <t xml:space="preserve"> </t>
    </r>
  </si>
  <si>
    <r>
      <t xml:space="preserve">  1 12  2008 17 28  0.00  219  5 27.353 +10 33  2.06   0.002698   -7.39  136.86    43.16</t>
    </r>
    <r>
      <rPr>
        <b/>
        <sz val="10"/>
        <rFont val="Arial Unicode MS"/>
        <family val="2"/>
      </rPr>
      <t xml:space="preserve"> </t>
    </r>
  </si>
  <si>
    <r>
      <t xml:space="preserve">  1 12  2008 17 29  0.00  219 17 29.630 +10 26 43.05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</si>
  <si>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30  0.00  219 29 30.753 +10 20 22.39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</si>
  <si>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31  0.00  219 41 30.722 +10 14  0.08   0.002698   -7.39  136.84    43.18</t>
    </r>
    <r>
      <rPr>
        <b/>
        <sz val="10"/>
        <rFont val="Arial Unicode MS"/>
        <family val="2"/>
      </rPr>
      <t xml:space="preserve"> </t>
    </r>
  </si>
  <si>
    <r>
      <t xml:space="preserve">  1 12  2008 17 35  0.00  220 29 19.099 +09 48 14.59   0.002699   -7.39  136.82    43.20</t>
    </r>
    <r>
      <rPr>
        <b/>
        <sz val="10"/>
        <rFont val="Arial Unicode MS"/>
        <family val="2"/>
      </rPr>
      <t xml:space="preserve"> </t>
    </r>
  </si>
  <si>
    <r>
      <t xml:space="preserve">  1 12  2008 17 36  0.00  220 41 13.325 +09 41 44.19   0.002699   -7.39  136.81    43.20</t>
    </r>
    <r>
      <rPr>
        <b/>
        <sz val="10"/>
        <rFont val="Arial Unicode MS"/>
        <family val="2"/>
      </rPr>
      <t xml:space="preserve"> </t>
    </r>
  </si>
  <si>
    <r>
      <t xml:space="preserve">  1 12  2008 17 37  0.00  220 53  6.406 +09 35 12.19   0.002699   -7.39  136.81    43.21</t>
    </r>
    <r>
      <rPr>
        <b/>
        <sz val="10"/>
        <rFont val="Arial Unicode MS"/>
        <family val="2"/>
      </rPr>
      <t xml:space="preserve"> </t>
    </r>
  </si>
  <si>
    <r>
      <t xml:space="preserve">  1 12  2008 17 38  0.00  221  4 58.344 +09 28 38.61   0.002699   -7.39  136.80    43.22</t>
    </r>
    <r>
      <rPr>
        <b/>
        <sz val="10"/>
        <rFont val="Arial Unicode MS"/>
        <family val="2"/>
      </rPr>
      <t xml:space="preserve"> </t>
    </r>
  </si>
  <si>
    <r>
      <t xml:space="preserve">  1 12  2008 17 39  0.00  221 16 49.141 +09 22  3.44   0.002699   -7.39  136.79    43.22</t>
    </r>
    <r>
      <rPr>
        <b/>
        <sz val="10"/>
        <rFont val="Arial Unicode MS"/>
        <family val="2"/>
      </rPr>
      <t xml:space="preserve"> </t>
    </r>
  </si>
  <si>
    <r>
      <t xml:space="preserve">  1 12  2008 17 40  0.00  221 28 38.799 +09 15 26.69   0.002699   -7.39  136.79    43.23</t>
    </r>
    <r>
      <rPr>
        <b/>
        <sz val="10"/>
        <rFont val="Arial Unicode MS"/>
        <family val="2"/>
      </rPr>
      <t xml:space="preserve"> </t>
    </r>
  </si>
  <si>
    <r>
      <t xml:space="preserve">  1 12  2008 17 41  0.00  221 40 27.320 +09  8 48.38   0.002699   -7.39  136.78    43.23</t>
    </r>
    <r>
      <rPr>
        <b/>
        <sz val="10"/>
        <rFont val="Arial Unicode MS"/>
        <family val="2"/>
      </rPr>
      <t xml:space="preserve"> </t>
    </r>
  </si>
  <si>
    <r>
      <t xml:space="preserve">  1 12  2008 17 42  0.00  221 52 14.705 +09  2  8.52   0.002699   -7.39  136.78    43.24</t>
    </r>
    <r>
      <rPr>
        <b/>
        <sz val="10"/>
        <rFont val="Arial Unicode MS"/>
        <family val="2"/>
      </rPr>
      <t xml:space="preserve"> </t>
    </r>
  </si>
  <si>
    <r>
      <t xml:space="preserve">  1 12  2008 17 43  0.00  222  4  0.956 +08 55 27.09   0.002699   -7.39  136.77    43.24</t>
    </r>
    <r>
      <rPr>
        <b/>
        <sz val="10"/>
        <rFont val="Arial Unicode MS"/>
        <family val="2"/>
      </rPr>
      <t xml:space="preserve"> </t>
    </r>
  </si>
  <si>
    <r>
      <t xml:space="preserve">  1 12  2008 17 45  0.00  222 27 30.067 +08 41 59.62   0.002699   -7.39  136.76    43.26</t>
    </r>
    <r>
      <rPr>
        <b/>
        <sz val="10"/>
        <rFont val="Arial Unicode MS"/>
        <family val="2"/>
      </rPr>
      <t xml:space="preserve"> </t>
    </r>
  </si>
  <si>
    <r>
      <t xml:space="preserve">  1 12  2008 17 46  0.00  222 39 12.931 +08 35 13.59   0.002699   -7.40  136.75    43.26</t>
    </r>
    <r>
      <rPr>
        <b/>
        <sz val="10"/>
        <rFont val="Arial Unicode MS"/>
        <family val="2"/>
      </rPr>
      <t xml:space="preserve"> </t>
    </r>
  </si>
  <si>
    <r>
      <t xml:space="preserve">  1 12  2008 17 47  0.00  222 50 54.670 +08 28 26.04   0.002699   -7.40  136.75    43.27</t>
    </r>
    <r>
      <rPr>
        <b/>
        <sz val="10"/>
        <rFont val="Arial Unicode MS"/>
        <family val="2"/>
      </rPr>
      <t xml:space="preserve"> </t>
    </r>
  </si>
  <si>
    <r>
      <t xml:space="preserve">  1 12  2008 17 48  0.00  223  2 35.286 +08 21 36.96   0.002699   -7.40  136.74    43.27</t>
    </r>
    <r>
      <rPr>
        <b/>
        <sz val="10"/>
        <rFont val="Arial Unicode MS"/>
        <family val="2"/>
      </rPr>
      <t xml:space="preserve"> </t>
    </r>
  </si>
  <si>
    <r>
      <t xml:space="preserve">  1 12  2008 17 49  0.00  223 14 14.783 +08 14 46.39   0.002700   -7.40  136.74    43.28</t>
    </r>
    <r>
      <rPr>
        <b/>
        <sz val="10"/>
        <rFont val="Arial Unicode MS"/>
        <family val="2"/>
      </rPr>
      <t xml:space="preserve"> </t>
    </r>
  </si>
  <si>
    <r>
      <t xml:space="preserve">  1 12  2008 17 50  0.00  223 25 53.161 +08  7 54.31   0.002700   -7.40  136.73    43.28</t>
    </r>
    <r>
      <rPr>
        <b/>
        <sz val="10"/>
        <rFont val="Arial Unicode MS"/>
        <family val="2"/>
      </rPr>
      <t xml:space="preserve"> </t>
    </r>
  </si>
  <si>
    <r>
      <t xml:space="preserve">  1 12  2008 17 51  0.00  223 37 30.425 +08  1  0.74   0.002700   -7.40  136.73    43.29</t>
    </r>
    <r>
      <rPr>
        <b/>
        <sz val="10"/>
        <rFont val="Arial Unicode MS"/>
        <family val="2"/>
      </rPr>
      <t xml:space="preserve"> </t>
    </r>
  </si>
  <si>
    <r>
      <t xml:space="preserve">  1 12  2008 17 52  0.00  223 49  6.576 +07 54  5.68   0.002700   -7.40  136.72    43.30</t>
    </r>
    <r>
      <rPr>
        <b/>
        <sz val="10"/>
        <rFont val="Arial Unicode MS"/>
        <family val="2"/>
      </rPr>
      <t xml:space="preserve"> </t>
    </r>
  </si>
  <si>
    <r>
      <t xml:space="preserve">  1 12  2008 17 53  0.00  224  0 41.618 +07 47  9.14   0.002700   -7.40  136.71    43.30</t>
    </r>
    <r>
      <rPr>
        <b/>
        <sz val="10"/>
        <rFont val="Arial Unicode MS"/>
        <family val="2"/>
      </rPr>
      <t xml:space="preserve"> </t>
    </r>
  </si>
  <si>
    <r>
      <t xml:space="preserve">  1 12  2008 17 54  0.00  224 12 15.552 +07 40 11.13   0.002700   -7.40  136.71    43.31</t>
    </r>
    <r>
      <rPr>
        <b/>
        <sz val="10"/>
        <rFont val="Arial Unicode MS"/>
        <family val="2"/>
      </rPr>
      <t xml:space="preserve"> </t>
    </r>
  </si>
  <si>
    <r>
      <t xml:space="preserve">  1 12  2008 17 55  0.00  224 23 48.382 +07 33 11.66   0.002700   -7.40  136.70    43.31</t>
    </r>
    <r>
      <rPr>
        <b/>
        <sz val="10"/>
        <rFont val="Arial Unicode MS"/>
        <family val="2"/>
      </rPr>
      <t xml:space="preserve"> </t>
    </r>
  </si>
  <si>
    <r>
      <t xml:space="preserve">  1 12  2008 17 57  0.00  224 46 50.740 +07 19  8.36   0.002700   -7.40  136.69    43.32</t>
    </r>
    <r>
      <rPr>
        <b/>
        <sz val="10"/>
        <rFont val="Arial Unicode MS"/>
        <family val="2"/>
      </rPr>
      <t xml:space="preserve"> </t>
    </r>
  </si>
  <si>
    <r>
      <t xml:space="preserve">  1 12  2008 17 59  0.00  225  9 48.716 +07  4 59.29   0.002700   -7.40  136.68    43.34</t>
    </r>
    <r>
      <rPr>
        <b/>
        <sz val="10"/>
        <rFont val="Arial Unicode MS"/>
        <family val="2"/>
      </rPr>
      <t xml:space="preserve"> </t>
    </r>
  </si>
  <si>
    <r>
      <t xml:space="preserve">  1 12  2008 18  0  0.00  225 21 16.068 +06 57 52.60   0.002700   -7.40  136.67    43.34</t>
    </r>
    <r>
      <rPr>
        <b/>
        <sz val="10"/>
        <rFont val="Arial Unicode MS"/>
        <family val="2"/>
      </rPr>
      <t xml:space="preserve"> </t>
    </r>
  </si>
  <si>
    <r>
      <t xml:space="preserve">  1 12  2008 18  1  0.00  225 32 42.334 +06 50 44.50   0.002700   -7.40  136.67    43.35</t>
    </r>
    <r>
      <rPr>
        <b/>
        <sz val="10"/>
        <rFont val="Arial Unicode MS"/>
        <family val="2"/>
      </rPr>
      <t xml:space="preserve"> </t>
    </r>
  </si>
  <si>
    <r>
      <t xml:space="preserve">  1 12  2008 18  2  0.00  225 44  7.516 +06 43 34.99   0.002701   -7.40  136.66    43.35</t>
    </r>
    <r>
      <rPr>
        <b/>
        <sz val="10"/>
        <rFont val="Arial Unicode MS"/>
        <family val="2"/>
      </rPr>
      <t xml:space="preserve"> </t>
    </r>
  </si>
  <si>
    <r>
      <t xml:space="preserve">  1 12  2008 18  3  0.00  225 55 31.619 +06 36 24.07   0.002701   -7.40  136.66    43.36</t>
    </r>
    <r>
      <rPr>
        <b/>
        <sz val="10"/>
        <rFont val="Arial Unicode MS"/>
        <family val="2"/>
      </rPr>
      <t xml:space="preserve"> </t>
    </r>
  </si>
  <si>
    <r>
      <t xml:space="preserve">  1 12  2008 18  4  0.00  226  6 54.645 +06 29 11.75   0.002701   -7.40  136.65    43.37</t>
    </r>
    <r>
      <rPr>
        <b/>
        <sz val="10"/>
        <rFont val="Arial Unicode MS"/>
        <family val="2"/>
      </rPr>
      <t xml:space="preserve"> </t>
    </r>
  </si>
  <si>
    <r>
      <t xml:space="preserve">  1 12  2008 18  5  0.00  226 18 16.598 +06 21 58.04   0.002701   -7.40  136.64    43.37</t>
    </r>
    <r>
      <rPr>
        <b/>
        <sz val="10"/>
        <rFont val="Arial Unicode MS"/>
        <family val="2"/>
      </rPr>
      <t xml:space="preserve"> </t>
    </r>
  </si>
  <si>
    <r>
      <t xml:space="preserve">  1 12  2008 18  6  0.00  226 29 37.481 +06 14 42.94   0.002701   -7.40  136.64    43.38</t>
    </r>
    <r>
      <rPr>
        <b/>
        <sz val="10"/>
        <rFont val="Arial Unicode MS"/>
        <family val="2"/>
      </rPr>
      <t xml:space="preserve"> </t>
    </r>
  </si>
  <si>
    <r>
      <t xml:space="preserve">  1 12  2008 18  8  0.00  226 52 16.051 +06  0  8.62   0.002701   -7.40  136.63    43.39</t>
    </r>
    <r>
      <rPr>
        <b/>
        <sz val="10"/>
        <rFont val="Arial Unicode MS"/>
        <family val="2"/>
      </rPr>
      <t xml:space="preserve"> </t>
    </r>
  </si>
  <si>
    <r>
      <t xml:space="preserve">  1 12  2008 18 10  0.00  227 14 50.385 +05 45 28.85   0.002701   -7.40  136.61    43.40</t>
    </r>
    <r>
      <rPr>
        <b/>
        <sz val="10"/>
        <rFont val="Arial Unicode MS"/>
        <family val="2"/>
      </rPr>
      <t xml:space="preserve"> </t>
    </r>
  </si>
  <si>
    <r>
      <t xml:space="preserve">  1 12  2008 18 11  0.00  227 26  5.972 +05 38  6.94   0.002701   -7.41  136.61    43.41</t>
    </r>
    <r>
      <rPr>
        <b/>
        <sz val="10"/>
        <rFont val="Arial Unicode MS"/>
        <family val="2"/>
      </rPr>
      <t xml:space="preserve"> </t>
    </r>
  </si>
  <si>
    <r>
      <t xml:space="preserve">  1 12  2008 18 12  0.00  227 37 20.511 +05 30 43.69   0.002701   -7.41  136.60    43.41</t>
    </r>
    <r>
      <rPr>
        <b/>
        <sz val="10"/>
        <rFont val="Arial Unicode MS"/>
        <family val="2"/>
      </rPr>
      <t xml:space="preserve"> </t>
    </r>
  </si>
  <si>
    <r>
      <t xml:space="preserve">  1 12  2008 18 13  0.00  227 48 34.005 +05 23 19.10   0.002701   -7.41  136.60    43.42</t>
    </r>
    <r>
      <rPr>
        <b/>
        <sz val="10"/>
        <rFont val="Arial Unicode MS"/>
        <family val="2"/>
      </rPr>
      <t xml:space="preserve"> </t>
    </r>
  </si>
  <si>
    <r>
      <t xml:space="preserve">  1 12  2008 18 14  0.00  227 59 46.459 +05 15 53.18   0.002702   -7.41  136.59    43.43</t>
    </r>
    <r>
      <rPr>
        <b/>
        <sz val="10"/>
        <rFont val="Arial Unicode MS"/>
        <family val="2"/>
      </rPr>
      <t xml:space="preserve"> </t>
    </r>
  </si>
  <si>
    <r>
      <t xml:space="preserve">  1 12  2008 18 15  0.00  228 10 57.877 +05  8 25.95   0.002702   -7.41  136.58    43.43</t>
    </r>
    <r>
      <rPr>
        <b/>
        <sz val="10"/>
        <rFont val="Arial Unicode MS"/>
        <family val="2"/>
      </rPr>
      <t xml:space="preserve"> </t>
    </r>
  </si>
  <si>
    <r>
      <t xml:space="preserve">  1 12  2008 18 16  0.00  228 22  8.262 +05  0 57.40   0.002702   -7.41  136.58    43.44</t>
    </r>
    <r>
      <rPr>
        <b/>
        <sz val="10"/>
        <rFont val="Arial Unicode MS"/>
        <family val="2"/>
      </rPr>
      <t xml:space="preserve"> </t>
    </r>
  </si>
  <si>
    <r>
      <t xml:space="preserve">  1 12  2008 18 18  0.00  228 44 25.949 +04 45 56.38   0.002702   -7.41  136.57    43.45</t>
    </r>
    <r>
      <rPr>
        <b/>
        <sz val="10"/>
        <rFont val="Arial Unicode MS"/>
        <family val="2"/>
      </rPr>
      <t xml:space="preserve"> </t>
    </r>
  </si>
  <si>
    <r>
      <t xml:space="preserve">  1 12  2008 18 19  0.00  228 55 33.260 +04 38 23.93   0.002702   -7.41  136.56    43.46</t>
    </r>
    <r>
      <rPr>
        <b/>
        <sz val="10"/>
        <rFont val="Arial Unicode MS"/>
        <family val="2"/>
      </rPr>
      <t xml:space="preserve"> </t>
    </r>
  </si>
  <si>
    <r>
      <t xml:space="preserve">  1 12  2008 18 20  0.00  229  6 39.555 +04 30 50.19   0.002702   -7.41  136.55    43.46</t>
    </r>
    <r>
      <rPr>
        <b/>
        <sz val="10"/>
        <rFont val="Arial Unicode MS"/>
        <family val="2"/>
      </rPr>
      <t xml:space="preserve"> </t>
    </r>
  </si>
  <si>
    <r>
      <t xml:space="preserve">  1 12  2008 18 21  0.00  229 17 44.838 +04 23 15.17   0.002702   -7.41  136.55    43.47</t>
    </r>
    <r>
      <rPr>
        <b/>
        <sz val="10"/>
        <rFont val="Arial Unicode MS"/>
        <family val="2"/>
      </rPr>
      <t xml:space="preserve"> </t>
    </r>
  </si>
  <si>
    <r>
      <t xml:space="preserve">  1 12  2008 18 22  0.00  229 28 49.112 +04 15 38.88   0.002702   -7.41  136.54    43.47</t>
    </r>
    <r>
      <rPr>
        <b/>
        <sz val="10"/>
        <rFont val="Arial Unicode MS"/>
        <family val="2"/>
      </rPr>
      <t xml:space="preserve"> </t>
    </r>
  </si>
  <si>
    <r>
      <t xml:space="preserve">  1 12  2008 18 52  0.00  235  7 43.344 -00 26 40.19   1.003321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</si>
  <si>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2  0.00  236 53 51.783 -01 53 24.14   1.003274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</si>
  <si>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14  0.00  238 59 26.087 -03 39 47.28   1.003218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</si>
  <si>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27  0.00  241 13 28.006 -05 37 41.01   1.003158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</si>
  <si>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28  0.00  241 23 41.852 -05 46 51.62   1.003153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</si>
  <si>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36  0.00  242 45 10.016 -07  0 48.17   1.003116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</si>
  <si>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39  0.00  243 15 33.198 -07 28 46.04   1.003101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</si>
  <si>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47  0.00  244 36 10.758 -08 43 56.56   1.003064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</si>
  <si>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49  0.00  244 56 14.966 -09  2 52.17   1.003055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</si>
  <si>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20  0  0.00  246 46  4.977 -10 47 52.39   1.003003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</si>
  <si>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15  0  0.00  186 28 39.097 +22  4 35.81   5.808374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</si>
  <si>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1  0.00  186 43 38.273 +22  3 23.47   5.808381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</si>
  <si>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2  0.00  186 58 37.060 +22  2  8.39   5.808389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</si>
  <si>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3  0.00  187 13 35.442 +22  0 50.59   5.808396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</si>
  <si>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4  0.00  187 28 33.405 +21 59 30.07   5.808403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</si>
  <si>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5  0.00  187 43 30.937 +21 58  6.83   5.808410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</si>
  <si>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6  0.00  187 58 28.023 +21 56 40.88   5.808417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</si>
  <si>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7  0.00  188 13 24.649 +21 55 12.21   5.808424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</si>
  <si>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8  0.00  188 28 20.801 +21 53 40.84   5.808432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</si>
  <si>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9  0.00  188 43 16.466 +21 52  6.76   5.808439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</si>
  <si>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10  0.00  188 58 11.631 +21 50 29.97   5.808446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</si>
  <si>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11  0.00  189 13  6.281 +21 48 50.49   5.808453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</si>
  <si>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12  0.00  189 28  0.404 +21 47  8.31   5.808460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</si>
  <si>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13  0.00  189 42 53.987 +21 45 23.43   5.808468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</si>
  <si>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14  0.00  189 57 47.015 +21 43 35.87   5.808475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</si>
  <si>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15  0.00  190 12 39.475 +21 41 45.62   5.808482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</si>
  <si>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16  0.00  190 27 31.356 +21 39 52.70   5.808489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</si>
  <si>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17  0.00  190 42 22.643 +21 37 57.09   5.808496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</si>
  <si>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18  0.00  190 57 13.324 +21 35 58.81   5.808504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</si>
  <si>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19  0.00  191 12  3.386 +21 33 57.86   5.808511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</si>
  <si>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20  0.00  191 26 52.815 +21 31 54.24   5.808518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</si>
  <si>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21  0.00  191 41 41.601 +21 29 47.97   5.808525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</si>
  <si>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22  0.00  191 56 29.728 +21 27 39.03   5.808532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</si>
  <si>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23  0.00  192 11 17.187 +21 25 27.45   5.808540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</si>
  <si>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24  0.00  192 26  3.963 +21 23 13.21   5.808547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</si>
  <si>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25  0.00  192 40 50.045 +21 20 56.33   5.808554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</si>
  <si>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26  0.00  192 55 35.421 +21 18 36.82   5.808561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</si>
  <si>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27  0.00  193 10 20.078 +21 16 14.66   5.808568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</si>
  <si>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28  0.00  193 25  4.004 +21 13 49.88   5.808575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</si>
  <si>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29  0.00  193 39 47.189 +21 11 22.48   5.808583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</si>
  <si>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30  0.00  193 54 29.619 +21  8 52.45   5.808590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</si>
  <si>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31  0.00  194  9 11.282 +21  6 19.81   5.808597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</si>
  <si>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32  0.00  194 23 52.169 +21  3 44.56   5.808604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</si>
  <si>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33  0.00  194 38 32.266 +21  1  6.71   5.808611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</si>
  <si>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34  0.00  194 53 11.563 +20 58 26.25   5.808619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</si>
  <si>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35  0.00  195  7 50.048 +20 55 43.20   5.808626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</si>
  <si>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36  0.00  195 22 27.711 +20 52 57.57   5.808633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</si>
  <si>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37  0.00  195 37  4.539 +20 50  9.35   5.808640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</si>
  <si>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38  0.00  195 51 40.523 +20 47 18.55   5.808647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</si>
  <si>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39  0.00  196  6 15.651 +20 44 25.18   5.808655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</si>
  <si>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40  0.00  196 20 49.914 +20 41 29.24   5.808662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</si>
  <si>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196 35 23.299 +20 38 30.74   5.808669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</si>
  <si>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196 49 55.797 +20 35 29.69   5.808676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</si>
  <si>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43  0.00  197  4 27.398 +20 32 26.09   5.808683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</si>
  <si>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44  0.00  197 18 58.090 +20 29 19.95   5.808691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</si>
  <si>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45  0.00  197 33 27.864 +20 26 11.27   5.808698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</si>
  <si>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46  0.00  197 47 56.711 +20 23  0.05   5.808705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</si>
  <si>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47  0.00  198  2 24.619 +20 19 46.31   5.808712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</si>
  <si>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48  0.00  198 16 51.580 +20 16 30.06   5.808719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</si>
  <si>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49  0.00  198 31 17.583 +20 13 11.29   5.808727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</si>
  <si>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50  0.00  198 45 42.620 +20  9 50.01   5.808734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</si>
  <si>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51  0.00  199  0  6.681 +20  6 26.24   5.808741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</si>
  <si>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52  0.00  199 14 29.756 +20  2 59.97   5.808748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</si>
  <si>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53  0.00  199 28 51.837 +19 59 31.21   5.808755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</si>
  <si>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54  0.00  199 43 12.913 +19 55 59.97   5.808763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</si>
  <si>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55  0.00  199 57 32.978 +19 52 26.26   5.808770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</si>
  <si>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56  0.00  200 11 52.020 +19 48 50.08   5.808777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</si>
  <si>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57  0.00  200 26 10.034 +19 45 11.44   5.808784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</si>
  <si>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58  0.00  200 40 27.008 +19 41 30.35   5.808791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</si>
  <si>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59  0.00  200 54 42.936 +19 37 46.81   5.808799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</si>
  <si>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2  0.00  201 37 24.357 +19 26 21.57   5.808820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</si>
  <si>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3  0.00  201 51 36.016 +19 22 28.31   5.808827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</si>
  <si>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38  0.00  209 56 12.647 +16 41 57.46   5.809080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</si>
  <si>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39  0.00  210  9 41.308 +16 36 42.10   5.809087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</si>
  <si>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48  0.00  212 10  1.340 +15 47 48.90   5.809152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</si>
  <si>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17  1  0.00  215  0 43.850 +14 32 19.23   5.809246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</si>
  <si>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11  0.00  217  9 31.273 +13 30 29.72   5.809319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</si>
  <si>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12  0.00  217 22 16.758 +13 24  8.37   5.809326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</si>
  <si>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24  0.00  219 53 40.025 +12  5 29.83   5.809413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</si>
  <si>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34  0.00  221 57 25.940 +10 56 44.01   5.809485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</si>
  <si>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44  0.00  223 59  3.662 +09 45 10.99   5.809557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</si>
  <si>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46  0.00  224 23  8.069 +09 30 33.05   5.809572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</si>
  <si>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55  0.00  226 10 26.626 +08 23 25.34   5.809637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</si>
  <si>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56  0.00  226 22 15.907 +08 15 50.21   5.809644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</si>
  <si>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6  0.00  228 19 22.968 +06 58 38.02   5.809717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</si>
  <si>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8  0.00  228 42 34.266 +06 42 54.35   5.809731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</si>
  <si>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23  0.00  229 39 52.383 +04  8  1.33   0.002702   -7.41  136.54    43.48</t>
    </r>
    <r>
      <rPr>
        <b/>
        <sz val="10"/>
        <rFont val="Arial Unicode MS"/>
        <family val="2"/>
      </rPr>
      <t xml:space="preserve"> </t>
    </r>
  </si>
  <si>
    <r>
      <t xml:space="preserve">  1 12  2008 18 24  0.00  229 50 54.654 +04  0 22.52   0.002702   -7.41  136.53    43.49</t>
    </r>
    <r>
      <rPr>
        <b/>
        <sz val="10"/>
        <rFont val="Arial Unicode MS"/>
        <family val="2"/>
      </rPr>
      <t xml:space="preserve"> </t>
    </r>
  </si>
  <si>
    <r>
      <t xml:space="preserve">  1 12  2008 18 25  0.00  230  1 55.931 +03 52 42.45   0.002702   -7.41  136.52    43.49</t>
    </r>
    <r>
      <rPr>
        <b/>
        <sz val="10"/>
        <rFont val="Arial Unicode MS"/>
        <family val="2"/>
      </rPr>
      <t xml:space="preserve"> </t>
    </r>
  </si>
  <si>
    <r>
      <t xml:space="preserve">  1 12  2008 18 26  0.00  230 12 56.217 +03 45  1.14   0.002703   -7.41  136.52    43.50</t>
    </r>
    <r>
      <rPr>
        <b/>
        <sz val="10"/>
        <rFont val="Arial Unicode MS"/>
        <family val="2"/>
      </rPr>
      <t xml:space="preserve"> </t>
    </r>
  </si>
  <si>
    <r>
      <t xml:space="preserve">  1 12  2008 18 27  0.00  230 23 55.517 +03 37 18.59   0.002703   -7.41  136.51    43.50</t>
    </r>
    <r>
      <rPr>
        <b/>
        <sz val="10"/>
        <rFont val="Arial Unicode MS"/>
        <family val="2"/>
      </rPr>
      <t xml:space="preserve"> </t>
    </r>
  </si>
  <si>
    <r>
      <t xml:space="preserve">  1 12  2008 18 28  0.00  230 34 53.835 +03 29 34.81   0.002703   -7.41  136.51    43.51</t>
    </r>
    <r>
      <rPr>
        <b/>
        <sz val="10"/>
        <rFont val="Arial Unicode MS"/>
        <family val="2"/>
      </rPr>
      <t xml:space="preserve"> </t>
    </r>
  </si>
  <si>
    <r>
      <t xml:space="preserve">  1 12  2008 18 32  0.00  231 18 37.385 +02 58 27.51   0.002703   -7.41  136.48    43.53</t>
    </r>
    <r>
      <rPr>
        <b/>
        <sz val="10"/>
        <rFont val="Arial Unicode MS"/>
        <family val="2"/>
      </rPr>
      <t xml:space="preserve"> </t>
    </r>
  </si>
  <si>
    <r>
      <t xml:space="preserve">  1 12  2008 18 33  0.00  231 29 30.865 +02 50 37.68   0.002703   -7.41  136.47    43.54</t>
    </r>
    <r>
      <rPr>
        <b/>
        <sz val="10"/>
        <rFont val="Arial Unicode MS"/>
        <family val="2"/>
      </rPr>
      <t xml:space="preserve"> </t>
    </r>
  </si>
  <si>
    <r>
      <t xml:space="preserve">  1 12  2008 18 34  0.00  231 40 23.391 +02 42 46.65   0.002703   -7.41  136.47    43.55</t>
    </r>
    <r>
      <rPr>
        <b/>
        <sz val="10"/>
        <rFont val="Arial Unicode MS"/>
        <family val="2"/>
      </rPr>
      <t xml:space="preserve"> </t>
    </r>
  </si>
  <si>
    <r>
      <t xml:space="preserve">  1 12  2008 18 35  0.00  231 51 14.968 +02 34 54.44   0.002703   -7.41  136.46    43.55</t>
    </r>
    <r>
      <rPr>
        <b/>
        <sz val="10"/>
        <rFont val="Arial Unicode MS"/>
        <family val="2"/>
      </rPr>
      <t xml:space="preserve"> </t>
    </r>
  </si>
  <si>
    <r>
      <t xml:space="preserve">  1 12  2008 18 36  0.00  232  2  5.601 +02 27  1.05   0.002703   -7.42  136.46    43.56</t>
    </r>
    <r>
      <rPr>
        <b/>
        <sz val="10"/>
        <rFont val="Arial Unicode MS"/>
        <family val="2"/>
      </rPr>
      <t xml:space="preserve"> </t>
    </r>
  </si>
  <si>
    <r>
      <t xml:space="preserve">  1 12  2008 18 37  0.00  232 12 55.296 +02 19  6.49   0.002704   -7.42  136.45    43.57</t>
    </r>
    <r>
      <rPr>
        <b/>
        <sz val="10"/>
        <rFont val="Arial Unicode MS"/>
        <family val="2"/>
      </rPr>
      <t xml:space="preserve"> </t>
    </r>
  </si>
  <si>
    <r>
      <t xml:space="preserve">  1 12  2008 18 38  0.00  232 23 44.056 +02 11 10.77   0.002704   -7.42  136.44    43.57</t>
    </r>
    <r>
      <rPr>
        <b/>
        <sz val="10"/>
        <rFont val="Arial Unicode MS"/>
        <family val="2"/>
      </rPr>
      <t xml:space="preserve"> </t>
    </r>
  </si>
  <si>
    <r>
      <t xml:space="preserve">  1 12  2008 18 39  0.00  232 34 31.887 +02  3 13.89   0.002704   -7.42  136.44    43.58</t>
    </r>
    <r>
      <rPr>
        <b/>
        <sz val="10"/>
        <rFont val="Arial Unicode MS"/>
        <family val="2"/>
      </rPr>
      <t xml:space="preserve"> </t>
    </r>
  </si>
  <si>
    <r>
      <t xml:space="preserve">  1 12  2008 18 40  0.00  232 45 18.794 +01 55 15.85   0.002704   -7.42  136.43    43.58</t>
    </r>
    <r>
      <rPr>
        <b/>
        <sz val="10"/>
        <rFont val="Arial Unicode MS"/>
        <family val="2"/>
      </rPr>
      <t xml:space="preserve"> </t>
    </r>
  </si>
  <si>
    <r>
      <t xml:space="preserve">  1 12  2008 18 41  0.00  232 56  4.782 +01 47 16.67   0.002704   -7.42  136.42    43.59</t>
    </r>
    <r>
      <rPr>
        <b/>
        <sz val="10"/>
        <rFont val="Arial Unicode MS"/>
        <family val="2"/>
      </rPr>
      <t xml:space="preserve"> </t>
    </r>
  </si>
  <si>
    <r>
      <t xml:space="preserve">  1 12  2008 18 42  0.00  233  6 49.856 +01 39 16.36   0.002704   -7.42  136.42    43.60</t>
    </r>
    <r>
      <rPr>
        <b/>
        <sz val="10"/>
        <rFont val="Arial Unicode MS"/>
        <family val="2"/>
      </rPr>
      <t xml:space="preserve"> </t>
    </r>
  </si>
  <si>
    <r>
      <t xml:space="preserve">  1 12  2008 18 43  0.00  233 17 34.021 +01 31 14.91   0.002704   -7.42  136.41    43.60</t>
    </r>
    <r>
      <rPr>
        <b/>
        <sz val="10"/>
        <rFont val="Arial Unicode MS"/>
        <family val="2"/>
      </rPr>
      <t xml:space="preserve"> </t>
    </r>
  </si>
  <si>
    <r>
      <t xml:space="preserve">  1 12  2008 18 44  0.00  233 28 17.282 +01 23 12.34   0.002704   -7.42  136.41    43.61</t>
    </r>
    <r>
      <rPr>
        <b/>
        <sz val="10"/>
        <rFont val="Arial Unicode MS"/>
        <family val="2"/>
      </rPr>
      <t xml:space="preserve"> </t>
    </r>
  </si>
  <si>
    <r>
      <t xml:space="preserve">  1 12  2008 18 45  0.00  233 38 59.645 +01 15  8.64   0.002704   -7.42  136.40    43.62</t>
    </r>
    <r>
      <rPr>
        <b/>
        <sz val="10"/>
        <rFont val="Arial Unicode MS"/>
        <family val="2"/>
      </rPr>
      <t xml:space="preserve"> </t>
    </r>
  </si>
  <si>
    <r>
      <t xml:space="preserve">  1 12  2008 18 46  0.00  233 49 41.114 +01  7  3.84   0.002704   -7.42  136.39    43.62</t>
    </r>
    <r>
      <rPr>
        <b/>
        <sz val="10"/>
        <rFont val="Arial Unicode MS"/>
        <family val="2"/>
      </rPr>
      <t xml:space="preserve"> </t>
    </r>
  </si>
  <si>
    <r>
      <t xml:space="preserve">  1 12  2008 18 47  0.00  234  0 21.695 +00 58 57.93   0.002704   -7.42  136.39    43.63</t>
    </r>
    <r>
      <rPr>
        <b/>
        <sz val="10"/>
        <rFont val="Arial Unicode MS"/>
        <family val="2"/>
      </rPr>
      <t xml:space="preserve"> </t>
    </r>
  </si>
  <si>
    <r>
      <t xml:space="preserve">  1 12  2008 18 48  0.00  234 11  1.394 +00 50 50.92   0.002705   -7.42  136.38    43.63</t>
    </r>
    <r>
      <rPr>
        <b/>
        <sz val="10"/>
        <rFont val="Arial Unicode MS"/>
        <family val="2"/>
      </rPr>
      <t xml:space="preserve"> </t>
    </r>
  </si>
  <si>
    <r>
      <t xml:space="preserve">  1 12  2008 18 49  0.00  234 21 40.215 +00 42 42.81   0.002705   -7.42  136.37    43.64</t>
    </r>
    <r>
      <rPr>
        <b/>
        <sz val="10"/>
        <rFont val="Arial Unicode MS"/>
        <family val="2"/>
      </rPr>
      <t xml:space="preserve"> </t>
    </r>
  </si>
  <si>
    <r>
      <t xml:space="preserve">  1 12  2008 18 50  0.00  234 32 18.165 +00 34 33.62   0.002705   -7.42  136.37    43.65</t>
    </r>
    <r>
      <rPr>
        <b/>
        <sz val="10"/>
        <rFont val="Arial Unicode MS"/>
        <family val="2"/>
      </rPr>
      <t xml:space="preserve"> </t>
    </r>
  </si>
  <si>
    <r>
      <t xml:space="preserve">  1 12  2008 18 51  0.00  234 42 55.248 +00 26 23.35   0.002705   -7.42  136.36    43.65</t>
    </r>
    <r>
      <rPr>
        <b/>
        <sz val="10"/>
        <rFont val="Arial Unicode MS"/>
        <family val="2"/>
      </rPr>
      <t xml:space="preserve"> </t>
    </r>
  </si>
  <si>
    <r>
      <t xml:space="preserve">  1 12  2008 18 53  0.00  235  4  6.835 +00  9 59.60   0.002705   -7.42  136.35    43.67</t>
    </r>
    <r>
      <rPr>
        <b/>
        <sz val="10"/>
        <rFont val="Arial Unicode MS"/>
        <family val="2"/>
      </rPr>
      <t xml:space="preserve"> </t>
    </r>
  </si>
  <si>
    <r>
      <t xml:space="preserve">  1 12  2008 18 54  0.00  235 14 41.351 +00  1 46.12   0.002705   -7.42  136.34    43.67</t>
    </r>
    <r>
      <rPr>
        <b/>
        <sz val="10"/>
        <rFont val="Arial Unicode MS"/>
        <family val="2"/>
      </rPr>
      <t xml:space="preserve"> </t>
    </r>
  </si>
  <si>
    <r>
      <t xml:space="preserve">  1 12  2008 18 55  0.00  235 25 15.023 -00  6 28.41   0.002705   -7.42  136.34    43.68</t>
    </r>
    <r>
      <rPr>
        <b/>
        <sz val="10"/>
        <rFont val="Arial Unicode MS"/>
        <family val="2"/>
      </rPr>
      <t xml:space="preserve"> </t>
    </r>
  </si>
  <si>
    <r>
      <t xml:space="preserve">  1 12  2008 18 56  0.00  235 35 47.855 -00 14 43.98   0.002705   -7.42  136.33    43.69</t>
    </r>
    <r>
      <rPr>
        <b/>
        <sz val="10"/>
        <rFont val="Arial Unicode MS"/>
        <family val="2"/>
      </rPr>
      <t xml:space="preserve"> </t>
    </r>
  </si>
  <si>
    <r>
      <t xml:space="preserve">  1 12  2008 18 57  0.00  235 46 19.854 -00 23  0.60   0.002705   -7.42  136.32    43.69</t>
    </r>
    <r>
      <rPr>
        <b/>
        <sz val="10"/>
        <rFont val="Arial Unicode MS"/>
        <family val="2"/>
      </rPr>
      <t xml:space="preserve"> </t>
    </r>
  </si>
  <si>
    <r>
      <t xml:space="preserve">  1 12  2008 18 58  0.00  235 56 51.026 -00 31 18.26   0.002705   -7.42  136.32    43.70</t>
    </r>
    <r>
      <rPr>
        <b/>
        <sz val="10"/>
        <rFont val="Arial Unicode MS"/>
        <family val="2"/>
      </rPr>
      <t xml:space="preserve"> </t>
    </r>
  </si>
  <si>
    <r>
      <t xml:space="preserve">  1 12  2008 18 59  0.00  236  7 21.375 -00 39 36.95   0.002706   -7.42  136.31    43.70</t>
    </r>
    <r>
      <rPr>
        <b/>
        <sz val="10"/>
        <rFont val="Arial Unicode MS"/>
        <family val="2"/>
      </rPr>
      <t xml:space="preserve"> </t>
    </r>
  </si>
  <si>
    <r>
      <t xml:space="preserve">  1 12  2008 19  0  0.00  236 17 50.908 -00 47 56.66   0.002706   -7.43  136.30    43.71</t>
    </r>
    <r>
      <rPr>
        <b/>
        <sz val="10"/>
        <rFont val="Arial Unicode MS"/>
        <family val="2"/>
      </rPr>
      <t xml:space="preserve"> </t>
    </r>
  </si>
  <si>
    <r>
      <t xml:space="preserve">  1 12  2008 19  1  0.00  236 28 19.630 -00 56 17.39   0.002706   -7.43  136.30    43.72</t>
    </r>
    <r>
      <rPr>
        <b/>
        <sz val="10"/>
        <rFont val="Arial Unicode MS"/>
        <family val="2"/>
      </rPr>
      <t xml:space="preserve"> </t>
    </r>
  </si>
  <si>
    <r>
      <t xml:space="preserve">  1 12  2008 19  5  0.00  237 10  6.532 -01 29 50.35   0.002706   -7.43  136.27    43.74</t>
    </r>
    <r>
      <rPr>
        <b/>
        <sz val="10"/>
        <rFont val="Arial Unicode MS"/>
        <family val="2"/>
      </rPr>
      <t xml:space="preserve"> </t>
    </r>
  </si>
  <si>
    <r>
      <t xml:space="preserve">  1 12  2008 19  6  0.00  237 20 31.290 -01 38 16.08   0.002706   -7.43  136.26    43.75</t>
    </r>
    <r>
      <rPr>
        <b/>
        <sz val="10"/>
        <rFont val="Arial Unicode MS"/>
        <family val="2"/>
      </rPr>
      <t xml:space="preserve"> </t>
    </r>
  </si>
  <si>
    <r>
      <t xml:space="preserve">  1 12  2008 19  7  0.00  237 30 55.272 -01 46 42.78   0.002706   -7.43  136.26    43.76</t>
    </r>
    <r>
      <rPr>
        <b/>
        <sz val="10"/>
        <rFont val="Arial Unicode MS"/>
        <family val="2"/>
      </rPr>
      <t xml:space="preserve"> </t>
    </r>
  </si>
  <si>
    <r>
      <t xml:space="preserve">  1 12  2008 19  8  0.00  237 41 18.485 -01 55 10.47   0.002706   -7.43  136.25    43.76</t>
    </r>
    <r>
      <rPr>
        <b/>
        <sz val="10"/>
        <rFont val="Arial Unicode MS"/>
        <family val="2"/>
      </rPr>
      <t xml:space="preserve"> </t>
    </r>
  </si>
  <si>
    <r>
      <t xml:space="preserve">  1 12  2008 19  9  0.00  237 51 40.934 -02  3 39.12   0.002707   -7.43  136.25    43.77</t>
    </r>
    <r>
      <rPr>
        <b/>
        <sz val="10"/>
        <rFont val="Arial Unicode MS"/>
        <family val="2"/>
      </rPr>
      <t xml:space="preserve"> </t>
    </r>
  </si>
  <si>
    <r>
      <t xml:space="preserve">  1 12  2008 19 10  0.00  238  2  2.626 -02 12  8.73   0.002707   -7.43  136.24    43.78</t>
    </r>
    <r>
      <rPr>
        <b/>
        <sz val="10"/>
        <rFont val="Arial Unicode MS"/>
        <family val="2"/>
      </rPr>
      <t xml:space="preserve"> </t>
    </r>
  </si>
  <si>
    <r>
      <t xml:space="preserve">  1 12  2008 19 11  0.00  238 12 23.568 -02 20 39.30   0.002707   -7.43  136.23    43.78</t>
    </r>
    <r>
      <rPr>
        <b/>
        <sz val="10"/>
        <rFont val="Arial Unicode MS"/>
        <family val="2"/>
      </rPr>
      <t xml:space="preserve"> </t>
    </r>
  </si>
  <si>
    <r>
      <t xml:space="preserve">  1 12  2008 19 12  0.00  238 22 43.764 -02 29 10.82   0.002707   -7.43  136.23    43.79</t>
    </r>
    <r>
      <rPr>
        <b/>
        <sz val="10"/>
        <rFont val="Arial Unicode MS"/>
        <family val="2"/>
      </rPr>
      <t xml:space="preserve"> </t>
    </r>
  </si>
  <si>
    <r>
      <t xml:space="preserve">  1 12  2008 19 13  0.00  238 33  3.221 -02 37 43.29   0.002707   -7.43  136.22    43.80</t>
    </r>
    <r>
      <rPr>
        <b/>
        <sz val="10"/>
        <rFont val="Arial Unicode MS"/>
        <family val="2"/>
      </rPr>
      <t xml:space="preserve"> </t>
    </r>
  </si>
  <si>
    <r>
      <t xml:space="preserve">  1 12  2008 19 15  0.00  238 53 39.942 -02 54 51.03   0.002707   -7.43  136.21    43.81</t>
    </r>
    <r>
      <rPr>
        <b/>
        <sz val="10"/>
        <rFont val="Arial Unicode MS"/>
        <family val="2"/>
      </rPr>
      <t xml:space="preserve"> </t>
    </r>
  </si>
  <si>
    <r>
      <t xml:space="preserve">  1 12  2008 19 17  0.00  239 14 13.783 -03 12  2.48   0.002707   -7.43  136.19    43.82</t>
    </r>
    <r>
      <rPr>
        <b/>
        <sz val="10"/>
        <rFont val="Arial Unicode MS"/>
        <family val="2"/>
      </rPr>
      <t xml:space="preserve"> </t>
    </r>
  </si>
  <si>
    <r>
      <t xml:space="preserve">  1 12  2008 19 18  0.00  239 24 29.638 -03 20 39.59   0.002707   -7.43  136.19    43.83</t>
    </r>
    <r>
      <rPr>
        <b/>
        <sz val="10"/>
        <rFont val="Arial Unicode MS"/>
        <family val="2"/>
      </rPr>
      <t xml:space="preserve"> </t>
    </r>
  </si>
  <si>
    <r>
      <t xml:space="preserve">  1 12  2008 19 19  0.00  239 34 44.791 -03 29 17.60   0.002708   -7.43  136.18    43.84</t>
    </r>
    <r>
      <rPr>
        <b/>
        <sz val="10"/>
        <rFont val="Arial Unicode MS"/>
        <family val="2"/>
      </rPr>
      <t xml:space="preserve"> </t>
    </r>
  </si>
  <si>
    <r>
      <t xml:space="preserve">  1 12  2008 19 20  0.00  239 44 59.249 -03 37 56.51   0.002708   -7.43  136.17    43.84</t>
    </r>
    <r>
      <rPr>
        <b/>
        <sz val="10"/>
        <rFont val="Arial Unicode MS"/>
        <family val="2"/>
      </rPr>
      <t xml:space="preserve"> </t>
    </r>
  </si>
  <si>
    <r>
      <t xml:space="preserve">  1 12  2008 19 21  0.00  239 55 13.019 -03 46 36.33   0.002708   -7.43  136.17    43.85</t>
    </r>
    <r>
      <rPr>
        <b/>
        <sz val="10"/>
        <rFont val="Arial Unicode MS"/>
        <family val="2"/>
      </rPr>
      <t xml:space="preserve"> </t>
    </r>
  </si>
  <si>
    <r>
      <t xml:space="preserve">  1 12  2008 19 22  0.00  240  5 26.106 -03 55 17.04   0.002708   -7.43  136.16    43.86</t>
    </r>
    <r>
      <rPr>
        <b/>
        <sz val="10"/>
        <rFont val="Arial Unicode MS"/>
        <family val="2"/>
      </rPr>
      <t xml:space="preserve"> </t>
    </r>
  </si>
  <si>
    <r>
      <t xml:space="preserve">  1 12  2008 19 23  0.00  240 15 38.516 -04  3 58.63   0.002708   -7.43  136.15    43.86</t>
    </r>
    <r>
      <rPr>
        <b/>
        <sz val="10"/>
        <rFont val="Arial Unicode MS"/>
        <family val="2"/>
      </rPr>
      <t xml:space="preserve"> </t>
    </r>
  </si>
  <si>
    <r>
      <t xml:space="preserve">  1 12  2008 19 24  0.00  240 25 50.258 -04 12 41.10   0.002708   -7.44  136.15    43.87</t>
    </r>
    <r>
      <rPr>
        <b/>
        <sz val="10"/>
        <rFont val="Arial Unicode MS"/>
        <family val="2"/>
      </rPr>
      <t xml:space="preserve"> </t>
    </r>
  </si>
  <si>
    <r>
      <t xml:space="preserve">  1 12  2008 19 25  0.00  240 36  1.336 -04 21 24.45   0.002708   -7.44  136.14    43.88</t>
    </r>
    <r>
      <rPr>
        <b/>
        <sz val="10"/>
        <rFont val="Arial Unicode MS"/>
        <family val="2"/>
      </rPr>
      <t xml:space="preserve"> </t>
    </r>
  </si>
  <si>
    <r>
      <t xml:space="preserve">  1 12  2008 19 27  0.00  240 56 21.529 -04 38 53.75   0.002708   -7.44  136.13    43.89</t>
    </r>
    <r>
      <rPr>
        <b/>
        <sz val="10"/>
        <rFont val="Arial Unicode MS"/>
        <family val="2"/>
      </rPr>
      <t xml:space="preserve"> </t>
    </r>
  </si>
  <si>
    <r>
      <t xml:space="preserve">  1 12  2008 19 28  0.00  241  6 30.657 -04 47 39.69   0.002708   -7.44  136.12    43.90</t>
    </r>
    <r>
      <rPr>
        <b/>
        <sz val="10"/>
        <rFont val="Arial Unicode MS"/>
        <family val="2"/>
      </rPr>
      <t xml:space="preserve"> </t>
    </r>
  </si>
  <si>
    <r>
      <t xml:space="preserve">  1 12  2008 19 29  0.00  241 16 39.148 -04 56 26.48   0.002709   -7.44  136.11    43.90</t>
    </r>
    <r>
      <rPr>
        <b/>
        <sz val="10"/>
        <rFont val="Arial Unicode MS"/>
        <family val="2"/>
      </rPr>
      <t xml:space="preserve"> </t>
    </r>
  </si>
  <si>
    <r>
      <t xml:space="preserve">  1 12  2008 19 30  0.00  241 26 47.009 -05  5 14.12   0.002709   -7.44  136.10    43.91</t>
    </r>
    <r>
      <rPr>
        <b/>
        <sz val="10"/>
        <rFont val="Arial Unicode MS"/>
        <family val="2"/>
      </rPr>
      <t xml:space="preserve"> </t>
    </r>
  </si>
  <si>
    <r>
      <t xml:space="preserve">  1 12  2008 19 31  0.00  241 36 54.246 -05 14  2.60   0.002709   -7.44  136.10    43.92</t>
    </r>
    <r>
      <rPr>
        <b/>
        <sz val="10"/>
        <rFont val="Arial Unicode MS"/>
        <family val="2"/>
      </rPr>
      <t xml:space="preserve"> </t>
    </r>
  </si>
  <si>
    <r>
      <t xml:space="preserve">  1 12  2008 19 32  0.00  241 47  0.866 -05 22 51.92   0.002709   -7.44  136.09    43.92</t>
    </r>
    <r>
      <rPr>
        <b/>
        <sz val="10"/>
        <rFont val="Arial Unicode MS"/>
        <family val="2"/>
      </rPr>
      <t xml:space="preserve"> </t>
    </r>
  </si>
  <si>
    <r>
      <t xml:space="preserve">  1 12  2008 19 33  0.00  241 57  6.876 -05 31 42.06   0.002709   -7.44  136.08    43.93</t>
    </r>
    <r>
      <rPr>
        <b/>
        <sz val="10"/>
        <rFont val="Arial Unicode MS"/>
        <family val="2"/>
      </rPr>
      <t xml:space="preserve"> </t>
    </r>
  </si>
  <si>
    <r>
      <t xml:space="preserve">  1 12  2008 19 34  0.00  242  7 12.283 -05 40 33.03   0.002709   -7.44  136.08    43.94</t>
    </r>
    <r>
      <rPr>
        <b/>
        <sz val="10"/>
        <rFont val="Arial Unicode MS"/>
        <family val="2"/>
      </rPr>
      <t xml:space="preserve"> </t>
    </r>
  </si>
  <si>
    <r>
      <t xml:space="preserve">  1 12  2008 19 35  0.00  242 17 17.093 -05 49 24.82   0.002709   -7.44  136.07    43.94</t>
    </r>
    <r>
      <rPr>
        <b/>
        <sz val="10"/>
        <rFont val="Arial Unicode MS"/>
        <family val="2"/>
      </rPr>
      <t xml:space="preserve"> </t>
    </r>
  </si>
  <si>
    <r>
      <t xml:space="preserve">  1 12  2008 19 38  0.00  242 47 28.010 -06 16  5.04   0.002709   -7.44  136.05    43.96</t>
    </r>
    <r>
      <rPr>
        <b/>
        <sz val="10"/>
        <rFont val="Arial Unicode MS"/>
        <family val="2"/>
      </rPr>
      <t xml:space="preserve"> </t>
    </r>
  </si>
  <si>
    <r>
      <t xml:space="preserve">  1 12  2008 19 40  0.00  243  7 32.429 -06 33 55.84   0.002710   -7.44  136.04    43.98</t>
    </r>
    <r>
      <rPr>
        <b/>
        <sz val="10"/>
        <rFont val="Arial Unicode MS"/>
        <family val="2"/>
      </rPr>
      <t xml:space="preserve"> </t>
    </r>
  </si>
  <si>
    <r>
      <t xml:space="preserve">  1 12  2008 19 41  0.00  243 17 33.802 -06 42 52.42   0.002710   -7.44  136.03    43.98</t>
    </r>
    <r>
      <rPr>
        <b/>
        <sz val="10"/>
        <rFont val="Arial Unicode MS"/>
        <family val="2"/>
      </rPr>
      <t xml:space="preserve"> </t>
    </r>
  </si>
  <si>
    <r>
      <t xml:space="preserve">  1 12  2008 19 42  0.00  243 27 34.627 -06 51 49.79   0.002710   -7.44  136.02    43.99</t>
    </r>
    <r>
      <rPr>
        <b/>
        <sz val="10"/>
        <rFont val="Arial Unicode MS"/>
        <family val="2"/>
      </rPr>
      <t xml:space="preserve"> </t>
    </r>
  </si>
  <si>
    <r>
      <t xml:space="preserve">  1 12  2008 19 43  0.00  243 37 34.909 -07  0 47.92   0.002710   -7.44  136.02    44.00</t>
    </r>
    <r>
      <rPr>
        <b/>
        <sz val="10"/>
        <rFont val="Arial Unicode MS"/>
        <family val="2"/>
      </rPr>
      <t xml:space="preserve"> </t>
    </r>
  </si>
  <si>
    <r>
      <t xml:space="preserve">  1 12  2008 19 44  0.00  243 47 34.657 -07  9 46.83   0.002710   -7.44  136.01    44.01</t>
    </r>
    <r>
      <rPr>
        <b/>
        <sz val="10"/>
        <rFont val="Arial Unicode MS"/>
        <family val="2"/>
      </rPr>
      <t xml:space="preserve"> </t>
    </r>
  </si>
  <si>
    <r>
      <t xml:space="preserve">  1 12  2008 19 45  0.00  243 57 33.878 -07 18 46.50   0.002710   -7.44  136.00    44.01</t>
    </r>
    <r>
      <rPr>
        <b/>
        <sz val="10"/>
        <rFont val="Arial Unicode MS"/>
        <family val="2"/>
      </rPr>
      <t xml:space="preserve"> </t>
    </r>
  </si>
  <si>
    <r>
      <t xml:space="preserve">  1 12  2008 19 46  0.00  244  7 32.578 -07 27 46.93   0.002710   -7.45  135.99    44.02</t>
    </r>
    <r>
      <rPr>
        <b/>
        <sz val="10"/>
        <rFont val="Arial Unicode MS"/>
        <family val="2"/>
      </rPr>
      <t xml:space="preserve"> </t>
    </r>
  </si>
  <si>
    <r>
      <t xml:space="preserve">  1 12  2008 19 48  0.00  244 27 28.445 -07 45 50.04   0.002710   -7.45  135.98    44.03</t>
    </r>
    <r>
      <rPr>
        <b/>
        <sz val="10"/>
        <rFont val="Arial Unicode MS"/>
        <family val="2"/>
      </rPr>
      <t xml:space="preserve"> </t>
    </r>
  </si>
  <si>
    <r>
      <t xml:space="preserve">  1 12  2008 19 51  0.00  244 57 18.521 -08 13  0.26   0.002711   -7.45  135.96    44.05</t>
    </r>
    <r>
      <rPr>
        <b/>
        <sz val="10"/>
        <rFont val="Arial Unicode MS"/>
        <family val="2"/>
      </rPr>
      <t xml:space="preserve"> </t>
    </r>
  </si>
  <si>
    <r>
      <t xml:space="preserve">  1 12  2008 19 52  0.00  245  7 14.248 -08 22  5.12   0.002711   -7.45  135.95    44.06</t>
    </r>
    <r>
      <rPr>
        <b/>
        <sz val="10"/>
        <rFont val="Arial Unicode MS"/>
        <family val="2"/>
      </rPr>
      <t xml:space="preserve"> </t>
    </r>
  </si>
  <si>
    <r>
      <t xml:space="preserve">  1 12  2008 19 53  0.00  245 17  9.505 -08 31 10.71   0.002711   -7.45  135.95    44.07</t>
    </r>
    <r>
      <rPr>
        <b/>
        <sz val="10"/>
        <rFont val="Arial Unicode MS"/>
        <family val="2"/>
      </rPr>
      <t xml:space="preserve"> </t>
    </r>
  </si>
  <si>
    <r>
      <t xml:space="preserve">  1 12  2008 19 54  0.00  245 27  4.299 -08 40 17.01   0.002711   -7.45  135.94    44.08</t>
    </r>
    <r>
      <rPr>
        <b/>
        <sz val="10"/>
        <rFont val="Arial Unicode MS"/>
        <family val="2"/>
      </rPr>
      <t xml:space="preserve"> </t>
    </r>
  </si>
  <si>
    <r>
      <t xml:space="preserve">  1 12  2008 19 55  0.00  245 36 58.637 -08 49 24.03   0.002711   -7.45  135.93    44.08</t>
    </r>
    <r>
      <rPr>
        <b/>
        <sz val="10"/>
        <rFont val="Arial Unicode MS"/>
        <family val="2"/>
      </rPr>
      <t xml:space="preserve"> </t>
    </r>
  </si>
  <si>
    <r>
      <t xml:space="preserve">  1 12  2008 19 56  0.00  245 46 52.528 -08 58 31.75   0.002711   -7.45  135.92    44.09</t>
    </r>
    <r>
      <rPr>
        <b/>
        <sz val="10"/>
        <rFont val="Arial Unicode MS"/>
        <family val="2"/>
      </rPr>
      <t xml:space="preserve"> </t>
    </r>
  </si>
  <si>
    <r>
      <t xml:space="preserve">  1 12  2008 19 57  0.00  245 56 45.977 -09  7 40.17   0.002711   -7.45  135.92    44.10</t>
    </r>
    <r>
      <rPr>
        <b/>
        <sz val="10"/>
        <rFont val="Arial Unicode MS"/>
        <family val="2"/>
      </rPr>
      <t xml:space="preserve"> </t>
    </r>
  </si>
  <si>
    <r>
      <t xml:space="preserve">  1 12  2008 19 58  0.00  246  6 38.993 -09 16 49.28   0.002711   -7.45  135.91    44.10</t>
    </r>
    <r>
      <rPr>
        <b/>
        <sz val="10"/>
        <rFont val="Arial Unicode MS"/>
        <family val="2"/>
      </rPr>
      <t xml:space="preserve"> </t>
    </r>
  </si>
  <si>
    <r>
      <t xml:space="preserve">  1 12  2008 20  0  0.00  246 26 23.755 -09 35  9.57   0.002712   -7.45  135.90    44.12</t>
    </r>
    <r>
      <rPr>
        <b/>
        <sz val="10"/>
        <rFont val="Arial Unicode MS"/>
        <family val="2"/>
      </rPr>
      <t xml:space="preserve"> </t>
    </r>
  </si>
  <si>
    <r>
      <t xml:space="preserve">  Planete  2 Venus</t>
    </r>
    <r>
      <rPr>
        <b/>
        <sz val="10"/>
        <rFont val="Arial Unicode MS"/>
        <family val="2"/>
      </rPr>
      <t xml:space="preserve"> </t>
    </r>
  </si>
  <si>
    <r>
      <t xml:space="preserve">  1 12  2008 16  0  0.00  199 58 15.563 +17 51 49.32   1.004131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</si>
  <si>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1  0.00  200 12  9.117 +17 48 14.08   1.004126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</si>
  <si>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2  0.00  200 26  1.709 +17 44 36.46   1.004122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</si>
  <si>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3  0.00  200 39 53.331 +17 40 56.46   1.004117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</si>
  <si>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18  9  0.00  228 54  8.181 +06 35  0.41   5.809739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</si>
  <si>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17  0.00  230 25 58.537 +05 30 59.44   5.809797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</si>
  <si>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19  0.00  230 48 44.934 +05 14 45.73   5.809811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</si>
  <si>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20  0.00  231  0  6.483 +05  6 36.90   5.809818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</si>
  <si>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30  0.00  232 52 42.792 +03 43 57.82   5.809891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</si>
  <si>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31  0.00  233  3 52.630 +03 35 35.00   5.809898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</si>
  <si>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41  0.00  234 54 35.353 +02 10 40.38   5.809971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</si>
  <si>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42  0.00  235  5 34.195 +02  2  4.43   5.809978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</si>
  <si>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51  0.00  236 43 41.243 +00 43 49.98   5.810043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</si>
  <si>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19  2  0.00  238 41 57.663 -00 53 47.01   5.810123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</si>
  <si>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16  0.00  241 10  5.907 -03  0 58.10   5.810225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</si>
  <si>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25  0.00  242 44  3.382 -04 24 20.87   5.810290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</si>
  <si>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26  0.00  242 54 26.378 -04 33 41.17   5.810297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</si>
  <si>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28  0.00  243 15 10.429 -04 52 24.37   5.810312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</si>
  <si>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36  0.00  244 37 41.901 -06  7 50.87   5.810370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</si>
  <si>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38  0.00  244 58 13.904 -06 26 50.68   5.810385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</si>
  <si>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39  0.00  245  8 29.070 -06 36 21.78   5.810392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</si>
  <si>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50  0.00  247  0 41.666 -08 21 54.73   5.810472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</si>
  <si>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59  0.00  248 31 48.762 -09 49 22.01   5.810537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</si>
  <si>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20  0  0.00  248 41 54.217 -09 59  8.50   5.810544   -2.00    7.45    42.46</t>
    </r>
    <r>
      <rPr>
        <b/>
        <sz val="10"/>
        <rFont val="Arial Unicode MS"/>
        <family val="2"/>
      </rPr>
      <t xml:space="preserve"> </t>
    </r>
  </si>
  <si>
    <t>le 1er décembre 2008</t>
  </si>
  <si>
    <t>Coucher Soleil</t>
  </si>
  <si>
    <t>15h52min</t>
  </si>
  <si>
    <t>TU</t>
  </si>
  <si>
    <r>
      <t xml:space="preserve">  Centre du repere : topocentre :  st genis laval</t>
    </r>
    <r>
      <rPr>
        <b/>
        <sz val="10"/>
        <rFont val="Arial Unicode MS"/>
        <family val="2"/>
      </rPr>
      <t xml:space="preserve"> </t>
    </r>
  </si>
  <si>
    <r>
      <t xml:space="preserve">  1 12  2008 15  0  0.00  186 13  5.980 +19 59 28.53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</si>
  <si>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1  0.00  186 27 20.252 +19 58 28.30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</si>
  <si>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2  0.00  186 41 34.236 +19 57 25.56   0.002692   -7.33  137.60    42.41</t>
    </r>
    <r>
      <rPr>
        <b/>
        <sz val="10"/>
        <rFont val="Arial Unicode MS"/>
        <family val="2"/>
      </rPr>
      <t xml:space="preserve"> </t>
    </r>
  </si>
  <si>
    <r>
      <t xml:space="preserve">  1 12  2008 15  3  0.00  186 55 47.921 +19 56 20.31   0.002692   -7.33  137.60    42.42</t>
    </r>
    <r>
      <rPr>
        <b/>
        <sz val="10"/>
        <rFont val="Arial Unicode MS"/>
        <family val="2"/>
      </rPr>
      <t xml:space="preserve"> </t>
    </r>
  </si>
  <si>
    <r>
      <t xml:space="preserve">  1 12  2008 15  4  0.00  187 10  1.294 +19 55 12.54   0.002692   -7.33  137.59    42.42</t>
    </r>
    <r>
      <rPr>
        <b/>
        <sz val="10"/>
        <rFont val="Arial Unicode MS"/>
        <family val="2"/>
      </rPr>
      <t xml:space="preserve"> </t>
    </r>
  </si>
  <si>
    <r>
      <t xml:space="preserve">  1 12  2008 15  5  0.00  187 24 14.343 +19 54  2.26   0.002692   -7.33  137.59    42.43</t>
    </r>
    <r>
      <rPr>
        <b/>
        <sz val="10"/>
        <rFont val="Arial Unicode MS"/>
        <family val="2"/>
      </rPr>
      <t xml:space="preserve"> </t>
    </r>
  </si>
  <si>
    <r>
      <t xml:space="preserve">  1 12  2008 15  6  0.00  187 38 27.057 +19 52 49.47   0.002692   -7.34  137.58    42.43</t>
    </r>
    <r>
      <rPr>
        <b/>
        <sz val="10"/>
        <rFont val="Arial Unicode MS"/>
        <family val="2"/>
      </rPr>
      <t xml:space="preserve"> </t>
    </r>
  </si>
  <si>
    <r>
      <t xml:space="preserve">  1 12  2008 15  7  0.00  187 52 39.423 +19 51 34.18   0.002692   -7.34  137.58    42.44</t>
    </r>
    <r>
      <rPr>
        <b/>
        <sz val="10"/>
        <rFont val="Arial Unicode MS"/>
        <family val="2"/>
      </rPr>
      <t xml:space="preserve"> </t>
    </r>
  </si>
  <si>
    <r>
      <t xml:space="preserve">  1 12  2008 15  8  0.00  188  6 51.430 +19 50 16.38   0.002692   -7.34  137.57    42.44</t>
    </r>
    <r>
      <rPr>
        <b/>
        <sz val="10"/>
        <rFont val="Arial Unicode MS"/>
        <family val="2"/>
      </rPr>
      <t xml:space="preserve"> </t>
    </r>
  </si>
  <si>
    <r>
      <t xml:space="preserve">  1 12  2008 15  9  0.00  188 21  3.066 +19 48 56.08   0.002692   -7.34  137.57    42.45</t>
    </r>
    <r>
      <rPr>
        <b/>
        <sz val="10"/>
        <rFont val="Arial Unicode MS"/>
        <family val="2"/>
      </rPr>
      <t xml:space="preserve"> </t>
    </r>
  </si>
  <si>
    <r>
      <t xml:space="preserve">  1 12  2008 15 10  0.00  188 35 14.319 +19 47 33.28   0.002692   -7.34  137.56    42.45</t>
    </r>
    <r>
      <rPr>
        <b/>
        <sz val="10"/>
        <rFont val="Arial Unicode MS"/>
        <family val="2"/>
      </rPr>
      <t xml:space="preserve"> </t>
    </r>
  </si>
  <si>
    <r>
      <t xml:space="preserve">  1 12  2008 15 11  0.00  188 49 25.177 +19 46  7.98   0.002692   -7.34  137.56    42.46</t>
    </r>
    <r>
      <rPr>
        <b/>
        <sz val="10"/>
        <rFont val="Arial Unicode MS"/>
        <family val="2"/>
      </rPr>
      <t xml:space="preserve"> </t>
    </r>
  </si>
  <si>
    <r>
      <t xml:space="preserve">  1 12  2008 15 12  0.00  189  3 35.629 +19 44 40.20   0.002692   -7.34  137.55    42.46</t>
    </r>
    <r>
      <rPr>
        <b/>
        <sz val="10"/>
        <rFont val="Arial Unicode MS"/>
        <family val="2"/>
      </rPr>
      <t xml:space="preserve"> </t>
    </r>
  </si>
  <si>
    <r>
      <t xml:space="preserve">  1 12  2008 15 13  0.00  189 17 45.664 +19 43  9.92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</si>
  <si>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14  0.00  189 31 55.269 +19 41 37.15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</si>
  <si>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15  0.00  189 46  4.433 +19 40  1.90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</si>
  <si>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16  0.00  190  0 13.145 +19 38 24.17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</si>
  <si>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17  0.00  190 14 21.395 +19 36 43.95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</si>
  <si>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18  0.00  190 28 29.169 +19 35  1.27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</si>
  <si>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19  0.00  190 42 36.457 +19 33 16.11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</si>
  <si>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20  0.00  190 56 43.248 +19 31 28.48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</si>
  <si>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21  0.00  191 10 49.530 +19 29 38.38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</si>
  <si>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22  0.00  191 24 55.293 +19 27 45.83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</si>
  <si>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23  0.00  191 39  0.527 +19 25 50.81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</si>
  <si>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24  0.00  191 53  5.219 +19 23 53.34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</si>
  <si>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25  0.00  192  7  9.360 +19 21 53.42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</si>
  <si>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26  0.00  192 21 12.937 +19 19 51.05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</si>
  <si>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27  0.00  192 35 15.942 +19 17 46.24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</si>
  <si>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28  0.00  192 49 18.362 +19 15 38.99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</si>
  <si>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29  0.00  193  3 20.189 +19 13 29.30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</si>
  <si>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30  0.00  193 17 21.411 +19 11 17.18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</si>
  <si>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31  0.00  193 31 22.018 +19  9  2.63   0.002693   -7.34  137.46    42.55</t>
    </r>
    <r>
      <rPr>
        <b/>
        <sz val="10"/>
        <rFont val="Arial Unicode MS"/>
        <family val="2"/>
      </rPr>
      <t xml:space="preserve"> </t>
    </r>
  </si>
  <si>
    <r>
      <t xml:space="preserve">  1 12  2008 15 32  0.00  193 45 21.998 +19  6 45.65   0.002693   -7.34  137.46    42.56</t>
    </r>
    <r>
      <rPr>
        <b/>
        <sz val="10"/>
        <rFont val="Arial Unicode MS"/>
        <family val="2"/>
      </rPr>
      <t xml:space="preserve"> </t>
    </r>
  </si>
  <si>
    <r>
      <t xml:space="preserve">  1 12  2008 15 33  0.00  193 59 21.344 +19  4 26.26   0.002693   -7.35  137.45    42.56</t>
    </r>
    <r>
      <rPr>
        <b/>
        <sz val="10"/>
        <rFont val="Arial Unicode MS"/>
        <family val="2"/>
      </rPr>
      <t xml:space="preserve"> </t>
    </r>
  </si>
  <si>
    <r>
      <t xml:space="preserve">  1 12  2008 15 34  0.00  194 13 20.044 +19  2  4.46   0.002693   -7.35  137.45    42.57</t>
    </r>
    <r>
      <rPr>
        <b/>
        <sz val="10"/>
        <rFont val="Arial Unicode MS"/>
        <family val="2"/>
      </rPr>
      <t xml:space="preserve"> </t>
    </r>
  </si>
  <si>
    <r>
      <t xml:space="preserve">  1 12  2008 15 35  0.00  194 27 18.088 +18 59 40.24   0.002693   -7.35  137.44    42.57</t>
    </r>
    <r>
      <rPr>
        <b/>
        <sz val="10"/>
        <rFont val="Arial Unicode MS"/>
        <family val="2"/>
      </rPr>
      <t xml:space="preserve"> </t>
    </r>
  </si>
  <si>
    <r>
      <t xml:space="preserve">  1 12  2008 15 36  0.00  194 41 15.466 +18 57 13.61   0.002693   -7.35  137.44    42.58</t>
    </r>
    <r>
      <rPr>
        <b/>
        <sz val="10"/>
        <rFont val="Arial Unicode MS"/>
        <family val="2"/>
      </rPr>
      <t xml:space="preserve"> </t>
    </r>
  </si>
  <si>
    <r>
      <t xml:space="preserve">  1 12  2008 15 37  0.00  194 55 12.169 +18 54 44.59   0.002693   -7.35  137.43    42.58</t>
    </r>
    <r>
      <rPr>
        <b/>
        <sz val="10"/>
        <rFont val="Arial Unicode MS"/>
        <family val="2"/>
      </rPr>
      <t xml:space="preserve"> </t>
    </r>
  </si>
  <si>
    <r>
      <t xml:space="preserve">  1 12  2008 15 38  0.00  195  9  8.186 +18 52 13.16   0.002693   -7.35  137.43    42.59</t>
    </r>
    <r>
      <rPr>
        <b/>
        <sz val="10"/>
        <rFont val="Arial Unicode MS"/>
        <family val="2"/>
      </rPr>
      <t xml:space="preserve"> </t>
    </r>
  </si>
  <si>
    <r>
      <t xml:space="preserve">  1 12  2008 15 39  0.00  195 23  3.509 +18 49 39.35   0.002693   -7.35  137.42    42.59</t>
    </r>
    <r>
      <rPr>
        <b/>
        <sz val="10"/>
        <rFont val="Arial Unicode MS"/>
        <family val="2"/>
      </rPr>
      <t xml:space="preserve"> </t>
    </r>
  </si>
  <si>
    <r>
      <t xml:space="preserve">  1 12  2008 15 40  0.00  195 36 58.127 +18 47  3.14   0.002693   -7.35  137.42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</si>
  <si>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195 50 52.031 +18 44 24.55   0.002693   -7.35  137.41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</si>
  <si>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196  4 45.211 +18 41 43.58   0.002693   -7.35  137.41    42.61</t>
    </r>
    <r>
      <rPr>
        <b/>
        <sz val="10"/>
        <rFont val="Arial Unicode MS"/>
        <family val="2"/>
      </rPr>
      <t xml:space="preserve"> </t>
    </r>
  </si>
  <si>
    <r>
      <t xml:space="preserve">  1 12  2008 15 43  0.00  196 18 37.658 +18 39  0.24   0.002693   -7.35  137.40    42.61</t>
    </r>
    <r>
      <rPr>
        <b/>
        <sz val="10"/>
        <rFont val="Arial Unicode MS"/>
        <family val="2"/>
      </rPr>
      <t xml:space="preserve"> </t>
    </r>
  </si>
  <si>
    <r>
      <t xml:space="preserve">  1 12  2008 15 44  0.00  196 32 29.364 +18 36 14.53   0.002693   -7.35  137.40    42.62</t>
    </r>
    <r>
      <rPr>
        <b/>
        <sz val="10"/>
        <rFont val="Arial Unicode MS"/>
        <family val="2"/>
      </rPr>
      <t xml:space="preserve"> </t>
    </r>
  </si>
  <si>
    <r>
      <t xml:space="preserve">  1 12  2008 15 45  0.00  196 46 20.318 +18 33 26.46   0.002693   -7.35  137.39    42.62</t>
    </r>
    <r>
      <rPr>
        <b/>
        <sz val="10"/>
        <rFont val="Arial Unicode MS"/>
        <family val="2"/>
      </rPr>
      <t xml:space="preserve"> </t>
    </r>
  </si>
  <si>
    <r>
      <t xml:space="preserve">  1 12  2008 15 46  0.00  197  0 10.511 +18 30 36.03   0.002693   -7.35  137.39    42.63</t>
    </r>
    <r>
      <rPr>
        <b/>
        <sz val="10"/>
        <rFont val="Arial Unicode MS"/>
        <family val="2"/>
      </rPr>
      <t xml:space="preserve"> </t>
    </r>
  </si>
  <si>
    <r>
      <t xml:space="preserve">  1 12  2008 15 47  0.00  197 13 59.936 +18 27 43.24   0.002693   -7.35  137.38    42.63</t>
    </r>
    <r>
      <rPr>
        <b/>
        <sz val="10"/>
        <rFont val="Arial Unicode MS"/>
        <family val="2"/>
      </rPr>
      <t xml:space="preserve"> </t>
    </r>
  </si>
  <si>
    <r>
      <t xml:space="preserve">  1 12  2008 15 48  0.00  197 27 48.582 +18 24 48.10   0.002693   -7.35  137.38    42.64</t>
    </r>
    <r>
      <rPr>
        <b/>
        <sz val="10"/>
        <rFont val="Arial Unicode MS"/>
        <family val="2"/>
      </rPr>
      <t xml:space="preserve"> </t>
    </r>
  </si>
  <si>
    <r>
      <t xml:space="preserve">  1 12  2008 15 49  0.00  197 41 36.441 +18 21 50.62   0.002693   -7.35  137.37    42.64</t>
    </r>
    <r>
      <rPr>
        <b/>
        <sz val="10"/>
        <rFont val="Arial Unicode MS"/>
        <family val="2"/>
      </rPr>
      <t xml:space="preserve"> </t>
    </r>
  </si>
  <si>
    <r>
      <t xml:space="preserve">  1 12  2008 15 50  0.00  197 55 23.504 +18 18 50.80   0.002693   -7.35  137.37    42.65</t>
    </r>
    <r>
      <rPr>
        <b/>
        <sz val="10"/>
        <rFont val="Arial Unicode MS"/>
        <family val="2"/>
      </rPr>
      <t xml:space="preserve"> </t>
    </r>
  </si>
  <si>
    <r>
      <t xml:space="preserve">  1 12  2008 15 51  0.00  198  9  9.764 +18 15 48.65   0.002693   -7.35  137.36    42.65</t>
    </r>
    <r>
      <rPr>
        <b/>
        <sz val="10"/>
        <rFont val="Arial Unicode MS"/>
        <family val="2"/>
      </rPr>
      <t xml:space="preserve"> </t>
    </r>
  </si>
  <si>
    <r>
      <t xml:space="preserve">  1 12  2008 15 52  0.00  198 22 55.211 +18 12 44.17   0.002693   -7.35  137.36    42.66</t>
    </r>
    <r>
      <rPr>
        <b/>
        <sz val="10"/>
        <rFont val="Arial Unicode MS"/>
        <family val="2"/>
      </rPr>
      <t xml:space="preserve"> </t>
    </r>
  </si>
  <si>
    <r>
      <t xml:space="preserve">  1 12  2008 15 53  0.00  198 36 39.836 +18  9 37.37   0.002693   -7.35  137.35    42.66</t>
    </r>
    <r>
      <rPr>
        <b/>
        <sz val="10"/>
        <rFont val="Arial Unicode MS"/>
        <family val="2"/>
      </rPr>
      <t xml:space="preserve"> </t>
    </r>
  </si>
  <si>
    <r>
      <t xml:space="preserve">  1 12  2008 15 54  0.00  198 50 23.633 +18  6 28.25   0.002693   -7.35  137.35    42.67</t>
    </r>
    <r>
      <rPr>
        <b/>
        <sz val="10"/>
        <rFont val="Arial Unicode MS"/>
        <family val="2"/>
      </rPr>
      <t xml:space="preserve"> </t>
    </r>
  </si>
  <si>
    <r>
      <t xml:space="preserve">  1 12  2008 15 55  0.00  199  4  6.591 +18  3 16.82   0.002693   -7.35  137.34    42.67</t>
    </r>
    <r>
      <rPr>
        <b/>
        <sz val="10"/>
        <rFont val="Arial Unicode MS"/>
        <family val="2"/>
      </rPr>
      <t xml:space="preserve"> </t>
    </r>
  </si>
  <si>
    <r>
      <t xml:space="preserve">  1 12  2008 15 56  0.00  199 17 48.704 +18  0  3.09   0.002693   -7.35  137.34    42.68</t>
    </r>
    <r>
      <rPr>
        <b/>
        <sz val="10"/>
        <rFont val="Arial Unicode MS"/>
        <family val="2"/>
      </rPr>
      <t xml:space="preserve"> </t>
    </r>
  </si>
  <si>
    <r>
      <t xml:space="preserve">  1 12  2008 15 57  0.00  199 31 29.962 +17 56 47.05   0.002693   -7.35  137.33    42.68</t>
    </r>
    <r>
      <rPr>
        <b/>
        <sz val="10"/>
        <rFont val="Arial Unicode MS"/>
        <family val="2"/>
      </rPr>
      <t xml:space="preserve"> </t>
    </r>
  </si>
  <si>
    <r>
      <t xml:space="preserve">  1 12  2008 15 58  0.00  199 45 10.360 +17 53 28.72   0.002693   -7.35  137.33    42.69</t>
    </r>
    <r>
      <rPr>
        <b/>
        <sz val="10"/>
        <rFont val="Arial Unicode MS"/>
        <family val="2"/>
      </rPr>
      <t xml:space="preserve"> </t>
    </r>
  </si>
  <si>
    <r>
      <t xml:space="preserve">  1 12  2008 15 59  0.00  199 58 49.888 +17 50  8.10   0.002693   -7.36  137.32    42.69</t>
    </r>
    <r>
      <rPr>
        <b/>
        <sz val="10"/>
        <rFont val="Arial Unicode MS"/>
        <family val="2"/>
      </rPr>
      <t xml:space="preserve"> </t>
    </r>
  </si>
  <si>
    <r>
      <t xml:space="preserve">  1 12  2008 16  3  0.00  200 53 19.154 +17 36 22.85   0.002694   -7.36  137.30    42.71</t>
    </r>
    <r>
      <rPr>
        <b/>
        <sz val="10"/>
        <rFont val="Arial Unicode MS"/>
        <family val="2"/>
      </rPr>
      <t xml:space="preserve"> </t>
    </r>
  </si>
  <si>
    <r>
      <t xml:space="preserve">  1 12  2008 16  5  0.00  201 20 28.375 +17 29 16.64   0.002694   -7.36  137.29    42.72</t>
    </r>
    <r>
      <rPr>
        <b/>
        <sz val="10"/>
        <rFont val="Arial Unicode MS"/>
        <family val="2"/>
      </rPr>
      <t xml:space="preserve"> </t>
    </r>
  </si>
  <si>
    <r>
      <t xml:space="preserve">  1 12  2008 16 14  0.00  203 21 53.486 +16 55 28.17   0.002694   -7.36  137.25    42.77</t>
    </r>
    <r>
      <rPr>
        <b/>
        <sz val="10"/>
        <rFont val="Arial Unicode MS"/>
        <family val="2"/>
      </rPr>
      <t xml:space="preserve"> </t>
    </r>
  </si>
  <si>
    <r>
      <t xml:space="preserve">  1 12  2008 16 15  0.00  203 35 18.126 +16 51 31.74   0.002694   -7.36  137.24    42.77</t>
    </r>
    <r>
      <rPr>
        <b/>
        <sz val="10"/>
        <rFont val="Arial Unicode MS"/>
        <family val="2"/>
      </rPr>
      <t xml:space="preserve"> </t>
    </r>
  </si>
  <si>
    <r>
      <t xml:space="preserve">  1 12  2008 16 16  0.00  203 48 41.779 +16 47 33.13   0.002694   -7.36  137.24    42.78</t>
    </r>
    <r>
      <rPr>
        <b/>
        <sz val="10"/>
        <rFont val="Arial Unicode MS"/>
        <family val="2"/>
      </rPr>
      <t xml:space="preserve"> </t>
    </r>
  </si>
  <si>
    <r>
      <t xml:space="preserve">  1 12  2008 16 25  0.00  205 48 29.331 +16 10  8.37   0.002694   -7.36  137.19    42.82</t>
    </r>
    <r>
      <rPr>
        <b/>
        <sz val="10"/>
        <rFont val="Arial Unicode MS"/>
        <family val="2"/>
      </rPr>
      <t xml:space="preserve"> </t>
    </r>
  </si>
  <si>
    <r>
      <t xml:space="preserve">  1 12  2008 16 26  0.00  206  1 42.812 +16  5 48.27   0.002694   -7.37  137.19    42.83</t>
    </r>
    <r>
      <rPr>
        <b/>
        <sz val="10"/>
        <rFont val="Arial Unicode MS"/>
        <family val="2"/>
      </rPr>
      <t xml:space="preserve"> </t>
    </r>
  </si>
  <si>
    <r>
      <t xml:space="preserve">  1 12  2008 16 27  0.00  206 14 55.247 +16  1 26.06   0.002695   -7.37  137.18    42.83</t>
    </r>
    <r>
      <rPr>
        <b/>
        <sz val="10"/>
        <rFont val="Arial Unicode MS"/>
        <family val="2"/>
      </rPr>
      <t xml:space="preserve"> </t>
    </r>
  </si>
  <si>
    <r>
      <t xml:space="preserve">  1 12  2008 16 28  0.00  206 28  6.632 +15 57  1.74   0.002695   -7.37  137.18    42.84</t>
    </r>
    <r>
      <rPr>
        <b/>
        <sz val="10"/>
        <rFont val="Arial Unicode MS"/>
        <family val="2"/>
      </rPr>
      <t xml:space="preserve"> </t>
    </r>
  </si>
  <si>
    <r>
      <t xml:space="preserve">  1 12  2008 16 36  0.00  208 12 59.349 +15 20 32.26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</si>
  <si>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37  0.00  208 26  1.081 +15 15 49.32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</si>
  <si>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38  0.00  208 39  1.720 +15 11  4.33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</si>
  <si>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48  0.00  210 48  7.270 +14 21 44.14   0.002696   -7.37  137.07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</si>
  <si>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213  7 57.227 +13 23 42.35   0.002696   -7.38  137.01    43.00</t>
    </r>
    <r>
      <rPr>
        <b/>
        <sz val="10"/>
        <rFont val="Arial Unicode MS"/>
        <family val="2"/>
      </rPr>
      <t xml:space="preserve"> </t>
    </r>
  </si>
  <si>
    <r>
      <t xml:space="preserve">  1 12  2008 17  1  0.00  213 33  7.804 +13 12 44.64   0.002696   -7.38  137.00    43.01</t>
    </r>
    <r>
      <rPr>
        <b/>
        <sz val="10"/>
        <rFont val="Arial Unicode MS"/>
        <family val="2"/>
      </rPr>
      <t xml:space="preserve"> </t>
    </r>
  </si>
  <si>
    <r>
      <t xml:space="preserve">  1 12  2008 17 10  0.00  215 25 28.253 +12 21 53.77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</si>
  <si>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11  0.00  215 37 51.401 +12 16  5.73   0.002697   -7.38  136.95    43.07</t>
    </r>
    <r>
      <rPr>
        <b/>
        <sz val="10"/>
        <rFont val="Arial Unicode MS"/>
        <family val="2"/>
      </rPr>
      <t xml:space="preserve"> </t>
    </r>
  </si>
  <si>
    <r>
      <t xml:space="preserve">  1 12  2008 17 12  0.00  215 50 13.389 +12 10 15.90   0.002697   -7.38  136.94    43.07</t>
    </r>
    <r>
      <rPr>
        <b/>
        <sz val="10"/>
        <rFont val="Arial Unicode MS"/>
        <family val="2"/>
      </rPr>
      <t xml:space="preserve"> </t>
    </r>
  </si>
  <si>
    <r>
      <t xml:space="preserve">  1 12  2008 17 13  0.00  216  2 34.216 +12  4 24.29   0.002697   -7.38  136.94    43.08</t>
    </r>
    <r>
      <rPr>
        <b/>
        <sz val="10"/>
        <rFont val="Arial Unicode MS"/>
        <family val="2"/>
      </rPr>
      <t xml:space="preserve"> </t>
    </r>
  </si>
  <si>
    <r>
      <t xml:space="preserve">  1 12  2008 17 21  0.00  217 40 39.032 +11 16 28.36   0.002698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</si>
  <si>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32  0.00  219 53 29.541 +10  7 36.14   0.002698   -7.39  136.83    43.18</t>
    </r>
    <r>
      <rPr>
        <b/>
        <sz val="10"/>
        <rFont val="Arial Unicode MS"/>
        <family val="2"/>
      </rPr>
      <t xml:space="preserve"> </t>
    </r>
  </si>
  <si>
    <r>
      <t xml:space="preserve">  1 12  2008 17 33  0.00  220  5 27.209 +10  1 10.57   0.002698   -7.39  136.83    43.19</t>
    </r>
    <r>
      <rPr>
        <b/>
        <sz val="10"/>
        <rFont val="Arial Unicode MS"/>
        <family val="2"/>
      </rPr>
      <t xml:space="preserve"> </t>
    </r>
  </si>
  <si>
    <r>
      <t xml:space="preserve">  1 12  2008 17 34  0.00  220 17 23.728 +09 54 43.39   0.002698   -7.39  136.82    43.19</t>
    </r>
    <r>
      <rPr>
        <b/>
        <sz val="10"/>
        <rFont val="Arial Unicode MS"/>
        <family val="2"/>
      </rPr>
      <t xml:space="preserve"> </t>
    </r>
  </si>
  <si>
    <r>
      <t xml:space="preserve">  1 12  2008 17 44  0.00  222 15 46.077 +08 48 44.13   0.002699   -7.39  136.77    43.25</t>
    </r>
    <r>
      <rPr>
        <b/>
        <sz val="10"/>
        <rFont val="Arial Unicode MS"/>
        <family val="2"/>
      </rPr>
      <t xml:space="preserve"> </t>
    </r>
  </si>
  <si>
    <r>
      <t xml:space="preserve">  1 12  2008 17 56  0.00  224 35 20.111 +07 26 10.74   0.002700   -7.40  136.70    43.32</t>
    </r>
    <r>
      <rPr>
        <b/>
        <sz val="10"/>
        <rFont val="Arial Unicode MS"/>
        <family val="2"/>
      </rPr>
      <t xml:space="preserve"> </t>
    </r>
  </si>
  <si>
    <r>
      <t xml:space="preserve">  1 12  2008 17 58  0.00  224 58 20.275 +07 12  4.54   0.002700   -7.40  136.69    43.33</t>
    </r>
    <r>
      <rPr>
        <b/>
        <sz val="10"/>
        <rFont val="Arial Unicode MS"/>
        <family val="2"/>
      </rPr>
      <t xml:space="preserve"> </t>
    </r>
  </si>
  <si>
    <r>
      <t xml:space="preserve">  1 12  2008 18  7  0.00  226 40 57.298 +06  7 26.47   0.002701   -7.40  136.63    43.38</t>
    </r>
    <r>
      <rPr>
        <b/>
        <sz val="10"/>
        <rFont val="Arial Unicode MS"/>
        <family val="2"/>
      </rPr>
      <t xml:space="preserve"> </t>
    </r>
  </si>
  <si>
    <r>
      <t xml:space="preserve">  1 12  2008 18  9  0.00  227  3 33.746 +05 52 49.42   0.002701   -7.40  136.62    43.40</t>
    </r>
    <r>
      <rPr>
        <b/>
        <sz val="10"/>
        <rFont val="Arial Unicode MS"/>
        <family val="2"/>
      </rPr>
      <t xml:space="preserve"> </t>
    </r>
  </si>
  <si>
    <r>
      <t xml:space="preserve">  1 12  2008 18 17  0.00  228 33 17.618 +04 53 27.54   0.002702   -7.41  136.57    43.44</t>
    </r>
    <r>
      <rPr>
        <b/>
        <sz val="10"/>
        <rFont val="Arial Unicode MS"/>
        <family val="2"/>
      </rPr>
      <t xml:space="preserve"> </t>
    </r>
  </si>
  <si>
    <r>
      <t xml:space="preserve">  1 12  2008 18 29  0.00  230 45 51.177 +03 21 49.81   0.002703   -7.41  136.50    43.52</t>
    </r>
    <r>
      <rPr>
        <b/>
        <sz val="10"/>
        <rFont val="Arial Unicode MS"/>
        <family val="2"/>
      </rPr>
      <t xml:space="preserve"> </t>
    </r>
  </si>
  <si>
    <r>
      <t xml:space="preserve">  1 12  2008 18 30  0.00  230 56 47.546 +03 14  3.59   0.002703   -7.41  136.49    43.52</t>
    </r>
    <r>
      <rPr>
        <b/>
        <sz val="10"/>
        <rFont val="Arial Unicode MS"/>
        <family val="2"/>
      </rPr>
      <t xml:space="preserve"> </t>
    </r>
  </si>
  <si>
    <r>
      <t xml:space="preserve">  1 12  2008 18 31  0.00  231  7 42.947 +03  6 16.15   0.002703   -7.41  136.49    43.53</t>
    </r>
    <r>
      <rPr>
        <b/>
        <sz val="10"/>
        <rFont val="Arial Unicode MS"/>
        <family val="2"/>
      </rPr>
      <t xml:space="preserve"> </t>
    </r>
  </si>
  <si>
    <r>
      <t xml:space="preserve">  1 12  2008 18 52  0.00  234 53 31.470 +00 18 12.01   0.002705   -7.42  136.36    43.66</t>
    </r>
    <r>
      <rPr>
        <b/>
        <sz val="10"/>
        <rFont val="Arial Unicode MS"/>
        <family val="2"/>
      </rPr>
      <t xml:space="preserve"> </t>
    </r>
  </si>
  <si>
    <r>
      <t xml:space="preserve">  1 12  2008 19  2  0.00  236 38 47.549 -01  4 39.13   0.002706   -7.43  136.29    43.72</t>
    </r>
    <r>
      <rPr>
        <b/>
        <sz val="10"/>
        <rFont val="Arial Unicode MS"/>
        <family val="2"/>
      </rPr>
      <t xml:space="preserve"> </t>
    </r>
  </si>
  <si>
    <r>
      <t xml:space="preserve">  1 12  2008 19  3  0.00  236 49 14.668 -01 13  1.87   0.002706   -7.43  136.28    43.73</t>
    </r>
    <r>
      <rPr>
        <b/>
        <sz val="10"/>
        <rFont val="Arial Unicode MS"/>
        <family val="2"/>
      </rPr>
      <t xml:space="preserve"> </t>
    </r>
  </si>
  <si>
    <r>
      <t xml:space="preserve">  1 12  2008 19  4  0.00  236 59 40.994 -01 21 25.62   0.002706   -7.43  136.28    43.74</t>
    </r>
    <r>
      <rPr>
        <b/>
        <sz val="10"/>
        <rFont val="Arial Unicode MS"/>
        <family val="2"/>
      </rPr>
      <t xml:space="preserve"> </t>
    </r>
  </si>
  <si>
    <r>
      <t xml:space="preserve">  1 12  2008 19 14  0.00  238 43 21.945 -02 46 16.69   0.002707   -7.43  136.21    43.80</t>
    </r>
    <r>
      <rPr>
        <b/>
        <sz val="10"/>
        <rFont val="Arial Unicode MS"/>
        <family val="2"/>
      </rPr>
      <t xml:space="preserve"> </t>
    </r>
  </si>
  <si>
    <r>
      <t xml:space="preserve">  1 12  2008 19 16  0.00  239  3 57.220 -03  3 26.30   0.002707   -7.43  136.20    43.82</t>
    </r>
    <r>
      <rPr>
        <b/>
        <sz val="10"/>
        <rFont val="Arial Unicode MS"/>
        <family val="2"/>
      </rPr>
      <t xml:space="preserve"> </t>
    </r>
  </si>
  <si>
    <r>
      <t xml:space="preserve">  1 12  2008 19 26  0.00  240 46 11.758 -04 30  8.67   0.002708   -7.44  136.13    43.88</t>
    </r>
    <r>
      <rPr>
        <b/>
        <sz val="10"/>
        <rFont val="Arial Unicode MS"/>
        <family val="2"/>
      </rPr>
      <t xml:space="preserve"> </t>
    </r>
  </si>
  <si>
    <r>
      <t xml:space="preserve">  1 12  2008 19 36  0.00  242 27 21.313 -05 58 17.42   0.002709   -7.44  136.06    43.95</t>
    </r>
    <r>
      <rPr>
        <b/>
        <sz val="10"/>
        <rFont val="Arial Unicode MS"/>
        <family val="2"/>
      </rPr>
      <t xml:space="preserve"> </t>
    </r>
  </si>
  <si>
    <r>
      <t xml:space="preserve">  1 12  2008 19 37  0.00  242 37 24.950 -06  7 10.83   0.002709   -7.44  136.06    43.96</t>
    </r>
    <r>
      <rPr>
        <b/>
        <sz val="10"/>
        <rFont val="Arial Unicode MS"/>
        <family val="2"/>
      </rPr>
      <t xml:space="preserve"> </t>
    </r>
  </si>
  <si>
    <r>
      <t xml:space="preserve">  1 12  2008 19 39  0.00  242 57 30.501 -06 25  0.04   0.002710   -7.44  136.04    43.97</t>
    </r>
    <r>
      <rPr>
        <b/>
        <sz val="10"/>
        <rFont val="Arial Unicode MS"/>
        <family val="2"/>
      </rPr>
      <t xml:space="preserve"> </t>
    </r>
  </si>
  <si>
    <r>
      <t xml:space="preserve">  1 12  2008 19 47  0.00  244 17 30.765 -07 36 48.11   0.002710   -7.45  135.99    44.03</t>
    </r>
    <r>
      <rPr>
        <b/>
        <sz val="10"/>
        <rFont val="Arial Unicode MS"/>
        <family val="2"/>
      </rPr>
      <t xml:space="preserve"> </t>
    </r>
  </si>
  <si>
    <r>
      <t xml:space="preserve">  1 12  2008 19 49  0.00  244 37 25.627 -07 54 52.71   0.002711   -7.45  135.97    44.04</t>
    </r>
    <r>
      <rPr>
        <b/>
        <sz val="10"/>
        <rFont val="Arial Unicode MS"/>
        <family val="2"/>
      </rPr>
      <t xml:space="preserve"> </t>
    </r>
  </si>
  <si>
    <r>
      <t xml:space="preserve">  1 12  2008 19 50  0.00  244 47 22.316 -08  3 56.12   0.002711   -7.45  135.97    44.05</t>
    </r>
    <r>
      <rPr>
        <b/>
        <sz val="10"/>
        <rFont val="Arial Unicode MS"/>
        <family val="2"/>
      </rPr>
      <t xml:space="preserve"> </t>
    </r>
  </si>
  <si>
    <r>
      <t xml:space="preserve">  1 12  2008 18 46  0.00  235 49 20.003 +01 27 29.22   5.810007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</si>
  <si>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47  0.00  236  0 14.098 +01 18 47.59   5.810014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</si>
  <si>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48  0.00  236 11  7.262 +01 10  4.84   5.810022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</si>
  <si>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49  0.00  236 21 59.503 +01  1 20.99   5.810029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</si>
  <si>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50  0.00  236 32 50.828 +00 52 36.03   5.810036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</si>
  <si>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52  0.00  236 54 30.753 +00 35  2.84   5.810051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</si>
  <si>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53  0.00  237  5 19.367 +00 26 14.61   5.810058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</si>
  <si>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54  0.00  237 16  7.091 +00 17 25.31   5.810065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</si>
  <si>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55  0.00  237 26 53.932 +00  8 34.95   5.810072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</si>
  <si>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56  0.00  237 37 39.896 -00  0 16.49   5.810080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</si>
  <si>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57  0.00  237 48 24.991 -00  9  8.97   5.810087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</si>
  <si>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58  0.00  237 59  9.223 -00 18  2.51   5.810094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</si>
  <si>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59  0.00  238  9 52.599 -00 26 57.09   5.810101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</si>
  <si>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0  0.00  238 20 35.126 -00 35 52.70   5.810109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</si>
  <si>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1  0.00  238 31 16.812 -00 44 49.34   5.810116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</si>
  <si>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3  0.00  238 52 37.685 -01  2 45.69   5.810130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</si>
  <si>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4  0.00  239  3 16.887 -01 11 45.38   5.810138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</si>
  <si>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5  0.00  239 13 55.275 -01 20 46.07   5.810145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</si>
  <si>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6  0.00  239 24 32.857 -01 29 47.77   5.810152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</si>
  <si>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7  0.00  239 35  9.639 -01 38 50.45   5.810159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</si>
  <si>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8  0.00  239 45 45.630 -01 47 54.11   5.810167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</si>
  <si>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9  0.00  239 56 20.835 -01 56 58.76   5.810174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</si>
  <si>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10  0.00  240  6 55.262 -02  6  4.37   5.810181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</si>
  <si>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11  0.00  240 17 28.920 -02 15 10.95   5.810188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</si>
  <si>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12  0.00  240 28  1.814 -02 24 18.49   5.810196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</si>
  <si>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13  0.00  240 38 33.952 -02 33 26.98   5.810203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</si>
  <si>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14  0.00  240 49  5.342 -02 42 36.41   5.810210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</si>
  <si>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15  0.00  240 59 35.991 -02 51 46.79   5.810218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</si>
  <si>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17  0.00  241 20 35.096 -03 10 10.34   5.810232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</si>
  <si>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18  0.00  241 31  3.567 -03 19 23.49   5.810239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</si>
  <si>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19  0.00  241 41 31.327 -03 28 37.57   5.810247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</si>
  <si>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20  0.00  241 51 58.384 -03 37 52.55   5.810254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</si>
  <si>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21  0.00  242  2 24.744 -03 47  8.43   5.810261   -2.00    7.45    42.48</t>
    </r>
    <r>
      <rPr>
        <b/>
        <sz val="10"/>
        <rFont val="Arial Unicode MS"/>
        <family val="2"/>
      </rPr>
      <t xml:space="preserve"> </t>
    </r>
  </si>
  <si>
    <t>Jupiter</t>
  </si>
  <si>
    <t>Jupiter - Lune</t>
  </si>
  <si>
    <t>Jupiter - Vénus</t>
  </si>
  <si>
    <t>p</t>
  </si>
  <si>
    <t>S</t>
  </si>
  <si>
    <t>cercle circonscrit</t>
  </si>
  <si>
    <t>Formule de Héron</t>
  </si>
  <si>
    <r>
      <t xml:space="preserve">  1 12  2008 18 35  0.00  232  3 51.171 +01 56 26.67   1.003401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</si>
  <si>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36  0.00  232 14 47.700 +01 48 11.08   1.003396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</si>
  <si>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37  0.00  232 25 43.254 +01 39 54.26   1.003391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</si>
  <si>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38  0.00  232 36 37.838 +01 31 36.23   1.003387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</si>
  <si>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39  0.00  232 47 31.458 +01 23 16.99   1.003382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</si>
  <si>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40  0.00  232 58 24.120 +01 14 56.55   1.003377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</si>
  <si>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42  0.00  233 20  6.589 +00 58 12.08   1.003368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</si>
  <si>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43  0.00  233 30 56.408 +00 49 48.06   1.003363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</si>
  <si>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44  0.00  233 41 45.291 +00 41 22.87   1.003359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</si>
  <si>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45  0.00  233 52 33.243 +00 32 56.51   1.003354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</si>
  <si>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46  0.00  234  3 20.271 +00 24 28.99   1.003349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</si>
  <si>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47  0.00  234 14  6.379 +00 16  0.32   1.003345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</si>
  <si>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48  0.00  234 24 51.575 +00  7 30.49   1.003340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</si>
  <si>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49  0.00  234 35 35.863 -00  1  0.48   1.003335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</si>
  <si>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50  0.00  234 46 19.250 -00  9 32.59   1.003331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</si>
  <si>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53  0.00  235 18 24.062 -00 35 15.66   1.003317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</si>
  <si>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54  0.00  235 29  3.903 -00 43 52.25   1.003312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</si>
  <si>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55  0.00  235 39 42.873 -00 52 29.94   1.003307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</si>
  <si>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56  0.00  235 50 20.978 -01  1  8.73   1.003303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</si>
  <si>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57  0.00  236  0 58.223 -01  9 48.61   1.003298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</si>
  <si>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58  0.00  236 11 34.616 -01 18 29.57   1.003293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</si>
  <si>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59  0.00  236 22 10.162 -01 27 11.61   1.003289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</si>
  <si>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0  0.00  236 32 44.867 -01 35 54.72   1.003284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</si>
  <si>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1  0.00  236 43 18.739 -01 44 38.90   1.003279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</si>
  <si>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3  0.00  237  4 24.005 -02  2 10.42   1.003270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</si>
  <si>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4  0.00  237 14 55.412 -02 10 57.76   1.003265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</si>
  <si>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5  0.00  237 25 26.011 -02 19 46.13   1.003260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</si>
  <si>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6  0.00  237 35 55.807 -02 28 35.54   1.003256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</si>
  <si>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7  0.00  237 46 24.808 -02 37 25.98   1.003251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</si>
  <si>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8  0.00  237 56 53.020 -02 46 17.44   1.003246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</si>
  <si>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9  0.00  238  7 20.449 -02 55  9.91   1.003242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</si>
  <si>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10  0.00  238 17 47.102 -03  4  3.39   1.003237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</si>
  <si>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11  0.00  238 28 12.985 -03 12 57.87   1.003232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</si>
  <si>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12  0.00  238 38 38.106 -03 21 53.35   1.003228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</si>
  <si>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13  0.00  238 49  2.471 -03 30 49.82   1.003223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</si>
  <si>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15  0.00  239  9 48.959 -03 48 45.71   1.003214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</si>
  <si>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16  0.00  239 20 11.096 -03 57 45.12   1.003209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</si>
  <si>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17  0.00  239 30 32.504 -04  6 45.49   1.003204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</si>
  <si>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18  0.00  239 40 53.190 -04 15 46.82   1.003200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</si>
  <si>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19  0.00  239 51 13.160 -04 24 49.10   1.003195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</si>
  <si>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20  0.00  240  1 32.422 -04 33 52.34   1.003190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</si>
  <si>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21  0.00  240 11 50.983 -04 42 56.51   1.003186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</si>
  <si>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22  0.00  240 22  8.848 -04 52  1.62   1.003181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</si>
  <si>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23  0.00  240 32 26.027 -05  1  7.66   1.003176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</si>
  <si>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24  0.00  240 42 42.524 -05 10 14.63   1.003172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</si>
  <si>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25  0.00  240 52 58.349 -05 19 22.51   1.003167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</si>
  <si>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26  0.00  241  3 13.507 -05 28 31.31   1.003162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</si>
  <si>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29  0.00  241 33 55.054 -05 56  3.11   1.003148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</si>
  <si>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30  0.00  241 44  7.618 -06  5 15.50   1.003144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</si>
  <si>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31  0.00  241 54 19.551 -06 14 28.77   1.003139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</si>
  <si>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32  0.00  242  4 30.861 -06 23 42.92   1.003134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</si>
  <si>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33  0.00  242 14 41.555 -06 32 57.94   1.003130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</si>
  <si>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34  0.00  242 24 51.641 -06 42 13.82   1.003125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</si>
  <si>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35  0.00  242 35  1.125 -06 51 30.57   1.003120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</si>
  <si>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37  0.00  242 55 18.319 -07 10  6.62   1.003111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</si>
  <si>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38  0.00  243  5 26.044 -07 19 25.91   1.003106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</si>
  <si>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40  0.00  243 25 39.787 -07 38  7.00   1.003097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</si>
  <si>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41  0.00  243 35 45.820 -07 47 28.79   1.003092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</si>
  <si>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42  0.00  243 45 51.304 -07 56 51.40   1.003087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</si>
  <si>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43  0.00  243 55 56.247 -08  6 14.82   1.003083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</si>
  <si>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44  0.00  244  6  0.656 -08 15 39.05   1.003078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</si>
  <si>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45  0.00  244 16  4.539 -08 25  4.09   1.003073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</si>
  <si>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46  0.00  244 26  7.903 -08 34 29.93   1.003069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</si>
  <si>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48  0.00  244 46 13.109 -08 53 23.97   1.003059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</si>
  <si>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50  0.00  245  6 16.335 -09 12 21.14   1.003050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</si>
  <si>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51  0.00  245 16 17.225 -09 21 50.89   1.003045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</si>
  <si>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52  0.00  245 26 17.643 -09 31 21.40   1.003041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</si>
  <si>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53  0.00  245 36 17.598 -09 40 52.67   1.003036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</si>
  <si>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54  0.00  245 46 17.098 -09 50 24.69   1.003031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</si>
  <si>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55  0.00  245 56 16.149 -09 59 57.47   1.003027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</si>
  <si>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56  0.00  246  6 14.762 -10  9 30.98   1.003022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</si>
  <si>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57  0.00  246 16 12.942 -10 19  5.24   1.003017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</si>
  <si>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58  0.00  246 26 10.700 -10 28 40.23   1.003013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</si>
  <si>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59  0.00  246 36  8.042 -10 38 15.95   1.003008   -4.15   67.34    42.96</t>
    </r>
    <r>
      <rPr>
        <b/>
        <sz val="10"/>
        <rFont val="Arial Unicode MS"/>
        <family val="2"/>
      </rPr>
      <t xml:space="preserve"> </t>
    </r>
  </si>
  <si>
    <r>
      <t xml:space="preserve">  Planete  5 Jupiter</t>
    </r>
    <r>
      <rPr>
        <b/>
        <sz val="10"/>
        <rFont val="Arial Unicode MS"/>
        <family val="2"/>
      </rPr>
      <t xml:space="preserve"> </t>
    </r>
  </si>
  <si>
    <r>
      <t xml:space="preserve">  1 12  2008 16  0  0.00  201  8 57.809 +19 34  0.83   5.808806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</si>
  <si>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1  0.00  201 23 11.618 +19 30 12.41   5.808813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</si>
  <si>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4  0.00  202  5 46.588 +19 18 32.64   5.808835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</si>
  <si>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5  0.00  202 19 56.066 +19 14 34.56   5.808842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</si>
  <si>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6  0.00  202 34  4.442 +19 10 34.08   5.808849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</si>
  <si>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7  0.00  202 48 11.709 +19  6 31.21   5.808856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</si>
  <si>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8  0.00  203  2 17.859 +19  2 25.96   5.808864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</si>
  <si>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9  0.00  203 16 22.885 +18 58 18.33   5.808871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</si>
  <si>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10  0.00  203 30 26.781 +18 54  8.34   5.808878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</si>
  <si>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11  0.00  203 44 29.539 +18 49 55.98   5.808885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</si>
  <si>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12  0.00  203 58 31.154 +18 45 41.27   5.808892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</si>
  <si>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13  0.00  204 12 31.617 +18 41 24.21   5.808900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</si>
  <si>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14  0.00  204 26 30.924 +18 37  4.81   5.808907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</si>
  <si>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15  0.00  204 40 29.067 +18 32 43.07   5.808914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</si>
  <si>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17 52  0.00  225 34 51.492 +08 46  1.71   5.809615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</si>
  <si>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53  0.00  225 46 44.422 +08 38 31.10   5.809623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</si>
  <si>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54  0.00  225 58 36.132 +08 30 58.98   5.809630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</si>
  <si>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57  0.00  226 34  3.979 +08  8 13.58   5.809652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</si>
  <si>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58  0.00  226 45 50.848 +08  0 35.47   5.809659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</si>
  <si>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59  0.00  226 57 36.517 +07 52 55.87   5.809666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</si>
  <si>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0  0.00  227  9 20.990 +07 45 14.81   5.809673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</si>
  <si>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1  0.00  227 21  4.271 +07 37 32.29   5.809681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</si>
  <si>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2  0.00  227 32 46.366 +07 29 48.31   5.809688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</si>
  <si>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3  0.00  227 44 27.279 +07 22  2.89   5.809695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</si>
  <si>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4  0.00  227 56  7.013 +07 14 16.02   5.809702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</si>
  <si>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5  0.00  228  7 45.575 +07  6 27.73   5.809710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</si>
  <si>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7  0.00  228 30 59.196 +06 50 46.89   5.809724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</si>
  <si>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10  0.00  229  5 40.946 +06 27  5.08   5.809746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</si>
  <si>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11  0.00  229 17 12.567 +06 19  8.37   5.809753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</si>
  <si>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12  0.00  229 28 43.048 +06 11 10.28   5.809760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</si>
  <si>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13  0.00  229 40 12.395 +06  3 10.82   5.809768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</si>
  <si>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14  0.00  229 51 40.612 +05 55 10.00   5.809775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</si>
  <si>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15  0.00  230  3  7.704 +05 47  7.82   5.809782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</si>
  <si>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16  0.00  230 14 33.677 +05 39  4.30   5.809789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</si>
  <si>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18  0.00  230 37 22.287 +05 22 53.25   5.809804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</si>
  <si>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21  0.00  231 11 26.939 +04 58 26.76   5.809826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</si>
  <si>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22  0.00  231 22 46.308 +04 50 15.32   5.809833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</si>
  <si>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23  0.00  231 34  4.595 +04 42  2.59   5.809840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</si>
  <si>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24  0.00  231 45 21.806 +04 33 48.56   5.809847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</si>
  <si>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25  0.00  231 56 37.947 +04 25 33.26   5.809855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</si>
  <si>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26  0.00  232  7 53.022 +04 17 16.69   5.809862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</si>
  <si>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27  0.00  232 19  7.039 +04  8 58.85   5.809869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</si>
  <si>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28  0.00  232 30 20.002 +04  0 39.76   5.809876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</si>
  <si>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29  0.00  232 41 31.918 +03 52 19.41   5.809884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</si>
  <si>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32  0.00  233 15  1.437 +03 27 10.95   5.809905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</si>
  <si>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33  0.00  233 26  9.221 +03 18 45.67   5.809913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</si>
  <si>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34  0.00  233 37 15.987 +03 10 19.19   5.809920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</si>
  <si>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35  0.00  233 48 21.740 +03  1 51.49   5.809927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</si>
  <si>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36  0.00  233 59 26.488 +02 53 22.60   5.809934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</si>
  <si>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37  0.00  234 10 30.236 +02 44 52.51   5.809942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</si>
  <si>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38  0.00  234 21 32.990 +02 36 21.24   5.809949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</si>
  <si>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39  0.00  234 32 34.756 +02 27 48.79   5.809956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</si>
  <si>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40  0.00  234 43 35.542 +02 19 15.17   5.809963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</si>
  <si>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43  0.00  235 16 32.074 +01 53 27.34   5.809985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</si>
  <si>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44  0.00  235 27 28.998 +01 44 49.10   5.809992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</si>
  <si>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45  0.00  235 38 24.972 +01 36  9.72   5.810000   -2.00    7.45    42.50</t>
    </r>
    <r>
      <rPr>
        <b/>
        <sz val="10"/>
        <rFont val="Arial Unicode MS"/>
        <family val="2"/>
      </rPr>
      <t xml:space="preserve"> </t>
    </r>
  </si>
  <si>
    <r>
      <t xml:space="preserve">   0 h 19 m  8.004 s E ; 45 d 42 '  0.004 " N ;    0.00 m</t>
    </r>
    <r>
      <rPr>
        <b/>
        <sz val="10"/>
        <rFont val="Arial Unicode MS"/>
        <family val="2"/>
      </rPr>
      <t xml:space="preserve"> </t>
    </r>
  </si>
  <si>
    <r>
      <t xml:space="preserve">  Coordonnees locales (Az, h)  [azimut comptee a partir du nord] </t>
    </r>
    <r>
      <rPr>
        <b/>
        <sz val="10"/>
        <rFont val="Arial Unicode MS"/>
        <family val="2"/>
      </rPr>
      <t xml:space="preserve"> </t>
    </r>
  </si>
  <si>
    <r>
      <t xml:space="preserve">          Date UTC          Azimut        Hauteur      Distance   V.Mag   Phase   Elong.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</si>
  <si>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o  '  "        ua.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</si>
  <si>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16  0  0.00  200 12 28.539 +17 46 45.20   0.002693   -7.36  137.32    42.70</t>
    </r>
    <r>
      <rPr>
        <b/>
        <sz val="10"/>
        <rFont val="Arial Unicode MS"/>
        <family val="2"/>
      </rPr>
      <t xml:space="preserve"> </t>
    </r>
  </si>
  <si>
    <r>
      <t xml:space="preserve">  1 12  2008 16  1  0.00  200 26  6.305 +17 43 20.02   0.002694   -7.36  137.31    42.70</t>
    </r>
    <r>
      <rPr>
        <b/>
        <sz val="10"/>
        <rFont val="Arial Unicode MS"/>
        <family val="2"/>
      </rPr>
      <t xml:space="preserve"> </t>
    </r>
  </si>
  <si>
    <r>
      <t xml:space="preserve">  1 12  2008 16  2  0.00  200 39 43.179 +17 39 52.57   0.002694   -7.36  137.31    42.71</t>
    </r>
    <r>
      <rPr>
        <b/>
        <sz val="10"/>
        <rFont val="Arial Unicode MS"/>
        <family val="2"/>
      </rPr>
      <t xml:space="preserve"> </t>
    </r>
  </si>
  <si>
    <r>
      <t xml:space="preserve">  1 12  2008 16  4  0.00  201  6 54.221 +17 32 50.87   0.002694   -7.36  137.30    42.72</t>
    </r>
    <r>
      <rPr>
        <b/>
        <sz val="10"/>
        <rFont val="Arial Unicode MS"/>
        <family val="2"/>
      </rPr>
      <t xml:space="preserve"> </t>
    </r>
  </si>
  <si>
    <r>
      <t xml:space="preserve">  1 12  2008 16  6  0.00  201 34  1.607 +17 25 40.16   0.002694   -7.36  137.29    42.73</t>
    </r>
    <r>
      <rPr>
        <b/>
        <sz val="10"/>
        <rFont val="Arial Unicode MS"/>
        <family val="2"/>
      </rPr>
      <t xml:space="preserve"> </t>
    </r>
  </si>
  <si>
    <r>
      <t xml:space="preserve">  1 12  2008 16  7  0.00  201 47 33.911 +17 22  1.45   0.002694   -7.36  137.28    42.73</t>
    </r>
    <r>
      <rPr>
        <b/>
        <sz val="10"/>
        <rFont val="Arial Unicode MS"/>
        <family val="2"/>
      </rPr>
      <t xml:space="preserve"> </t>
    </r>
  </si>
  <si>
    <r>
      <t xml:space="preserve">  1 12  2008 16  8  0.00  202  1  5.280 +17 18 20.49   0.002694   -7.36  137.28    42.74</t>
    </r>
    <r>
      <rPr>
        <b/>
        <sz val="10"/>
        <rFont val="Arial Unicode MS"/>
        <family val="2"/>
      </rPr>
      <t xml:space="preserve"> </t>
    </r>
  </si>
  <si>
    <r>
      <t xml:space="preserve">  1 12  2008 16  9  0.00  202 14 35.707 +17 14 37.31   0.002694   -7.36  137.27    42.74</t>
    </r>
    <r>
      <rPr>
        <b/>
        <sz val="10"/>
        <rFont val="Arial Unicode MS"/>
        <family val="2"/>
      </rPr>
      <t xml:space="preserve"> </t>
    </r>
  </si>
  <si>
    <r>
      <t xml:space="preserve">  1 12  2008 16 10  0.00  202 28  5.185 +17 10 51.90   0.002694   -7.36  137.27    42.75</t>
    </r>
    <r>
      <rPr>
        <b/>
        <sz val="10"/>
        <rFont val="Arial Unicode MS"/>
        <family val="2"/>
      </rPr>
      <t xml:space="preserve"> </t>
    </r>
  </si>
  <si>
    <r>
      <t xml:space="preserve">  1 12  2008 16 11  0.00  202 41 33.709 +17  7  4.28   0.002694   -7.36  137.26    42.75</t>
    </r>
    <r>
      <rPr>
        <b/>
        <sz val="10"/>
        <rFont val="Arial Unicode MS"/>
        <family val="2"/>
      </rPr>
      <t xml:space="preserve"> </t>
    </r>
  </si>
  <si>
    <r>
      <t xml:space="preserve">  1 12  2008 16 12  0.00  202 55  1.271 +17  3 14.44   0.002694   -7.36  137.26    42.76</t>
    </r>
    <r>
      <rPr>
        <b/>
        <sz val="10"/>
        <rFont val="Arial Unicode MS"/>
        <family val="2"/>
      </rPr>
      <t xml:space="preserve"> </t>
    </r>
  </si>
  <si>
    <r>
      <t xml:space="preserve">  1 12  2008 16 13  0.00  203  8 27.865 +16 59 22.40   0.002694   -7.36  137.25    42.76</t>
    </r>
    <r>
      <rPr>
        <b/>
        <sz val="10"/>
        <rFont val="Arial Unicode MS"/>
        <family val="2"/>
      </rPr>
      <t xml:space="preserve"> </t>
    </r>
  </si>
  <si>
    <r>
      <t xml:space="preserve">  1 12  2008 16 17  0.00  204  2  4.440 +16 43 32.34   0.002694   -7.36  137.23    42.78</t>
    </r>
    <r>
      <rPr>
        <b/>
        <sz val="10"/>
        <rFont val="Arial Unicode MS"/>
        <family val="2"/>
      </rPr>
      <t xml:space="preserve"> </t>
    </r>
  </si>
  <si>
    <r>
      <t xml:space="preserve">  1 12  2008 16 18  0.00  204 15 26.103 +16 39 29.37   0.002694   -7.36  137.23    42.79</t>
    </r>
    <r>
      <rPr>
        <b/>
        <sz val="10"/>
        <rFont val="Arial Unicode MS"/>
        <family val="2"/>
      </rPr>
      <t xml:space="preserve"> </t>
    </r>
  </si>
  <si>
    <r>
      <t xml:space="preserve">  1 12  2008 16 19  0.00  204 28 46.763 +16 35 24.24   0.002694   -7.36  137.22    42.79</t>
    </r>
    <r>
      <rPr>
        <b/>
        <sz val="10"/>
        <rFont val="Arial Unicode MS"/>
        <family val="2"/>
      </rPr>
      <t xml:space="preserve"> </t>
    </r>
  </si>
  <si>
    <r>
      <t xml:space="preserve">  1 12  2008 16 20  0.00  204 42  6.412 +16 31 16.96   0.002694   -7.36  137.22    42.80</t>
    </r>
    <r>
      <rPr>
        <b/>
        <sz val="10"/>
        <rFont val="Arial Unicode MS"/>
        <family val="2"/>
      </rPr>
      <t xml:space="preserve"> </t>
    </r>
  </si>
  <si>
    <r>
      <t xml:space="preserve">  1 12  2008 16 21  0.00  204 55 25.047 +16 27  7.52   0.002694   -7.36  137.21    42.80</t>
    </r>
    <r>
      <rPr>
        <b/>
        <sz val="10"/>
        <rFont val="Arial Unicode MS"/>
        <family val="2"/>
      </rPr>
      <t xml:space="preserve"> </t>
    </r>
  </si>
  <si>
    <r>
      <t xml:space="preserve">  1 12  2008 16 22  0.00  205  8 42.662 +16 22 55.93   0.002694   -7.36  137.21    42.81</t>
    </r>
    <r>
      <rPr>
        <b/>
        <sz val="10"/>
        <rFont val="Arial Unicode MS"/>
        <family val="2"/>
      </rPr>
      <t xml:space="preserve"> </t>
    </r>
  </si>
  <si>
    <r>
      <t xml:space="preserve">  1 12  2008 16 23  0.00  205 21 59.251 +16 18 42.21   0.002694   -7.36  137.20    42.81</t>
    </r>
    <r>
      <rPr>
        <b/>
        <sz val="10"/>
        <rFont val="Arial Unicode MS"/>
        <family val="2"/>
      </rPr>
      <t xml:space="preserve"> </t>
    </r>
  </si>
  <si>
    <r>
      <t xml:space="preserve">  1 12  2008 16 24  0.00  205 35 14.808 +16 14 26.35   0.002694   -7.36  137.20    42.82</t>
    </r>
    <r>
      <rPr>
        <b/>
        <sz val="10"/>
        <rFont val="Arial Unicode MS"/>
        <family val="2"/>
      </rPr>
      <t xml:space="preserve"> </t>
    </r>
  </si>
  <si>
    <r>
      <t xml:space="preserve">  1 12  2008 16 29  0.00  206 41 16.961 +15 52 35.33   0.002695   -7.37  137.17    42.84</t>
    </r>
    <r>
      <rPr>
        <b/>
        <sz val="10"/>
        <rFont val="Arial Unicode MS"/>
        <family val="2"/>
      </rPr>
      <t xml:space="preserve"> </t>
    </r>
  </si>
  <si>
    <r>
      <t xml:space="preserve">  1 12  2008 16 30  0.00  206 54 26.231 +15 48  6.82   0.002695   -7.37  137.17    42.85</t>
    </r>
    <r>
      <rPr>
        <b/>
        <sz val="10"/>
        <rFont val="Arial Unicode MS"/>
        <family val="2"/>
      </rPr>
      <t xml:space="preserve"> </t>
    </r>
  </si>
  <si>
    <r>
      <t xml:space="preserve">  1 12  2008 16 31  0.00  207  7 34.436 +15 43 36.23   0.002695   -7.37  137.16    42.85</t>
    </r>
    <r>
      <rPr>
        <b/>
        <sz val="10"/>
        <rFont val="Arial Unicode MS"/>
        <family val="2"/>
      </rPr>
      <t xml:space="preserve"> </t>
    </r>
  </si>
  <si>
    <r>
      <t xml:space="preserve">  1 12  2008 16 32  0.00  207 20 41.572 +15 39  3.57   0.002695   -7.37  137.16    42.86</t>
    </r>
    <r>
      <rPr>
        <b/>
        <sz val="10"/>
        <rFont val="Arial Unicode MS"/>
        <family val="2"/>
      </rPr>
      <t xml:space="preserve"> </t>
    </r>
  </si>
  <si>
    <r>
      <t xml:space="preserve">  1 12  2008 16 33  0.00  207 33 47.636 +15 34 28.83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</si>
  <si>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19 59  0.00  246 16 31.584 -09 25 59.08   0.002712   -7.45  135.90    44.11</t>
    </r>
    <r>
      <rPr>
        <b/>
        <sz val="10"/>
        <rFont val="Arial Unicode MS"/>
        <family val="2"/>
      </rPr>
      <t xml:space="preserve"> </t>
    </r>
  </si>
  <si>
    <r>
      <t xml:space="preserve">  1 12  2008 15  0  0.00  185 41 16.175 +20 11  2.09   1.004417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</si>
  <si>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1  0.00  185 55 49.457 +20  9 59.01   1.004412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</si>
  <si>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2  0.00  186 10 22.419 +20  8 53.28   1.004407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</si>
  <si>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3  0.00  186 24 55.047 +20  7 44.90   1.004402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</si>
  <si>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4  0.00  186 39 27.329 +20  6 33.89   1.004397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</si>
  <si>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5  0.00  186 53 59.252 +20  5 20.24   1.004393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</si>
  <si>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6  0.00  187  8 30.803 +20  4  3.96   1.004388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</si>
  <si>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7  0.00  187 23  1.969 +20  2 45.04   1.004383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</si>
  <si>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8  0.00  187 37 32.738 +20  1 23.49   1.004378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</si>
  <si>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9  0.00  187 52  3.097 +19 59 59.31   1.004374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</si>
  <si>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10  0.00  188  6 33.033 +19 58 32.51   1.004369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</si>
  <si>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11  0.00  188 21  2.535 +19 57  3.09   1.004364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</si>
  <si>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12  0.00  188 35 31.590 +19 55 31.05   1.004359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</si>
  <si>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13  0.00  188 50  0.185 +19 53 56.39   1.004355   -4.15   67.25    42.93</t>
    </r>
    <r>
      <rPr>
        <b/>
        <sz val="10"/>
        <rFont val="Arial Unicode MS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</si>
</sst>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"/>
    <numFmt numFmtId="174" formatCode="0.000"/>
    <numFmt numFmtId="175" formatCode="0.0000"/>
  </numFmts>
  <fonts count="28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Symbol"/>
      <family val="1"/>
    </font>
    <font>
      <sz val="12"/>
      <name val="Arial Narrow"/>
      <family val="0"/>
    </font>
    <font>
      <b/>
      <sz val="10"/>
      <name val="Arial"/>
      <family val="2"/>
    </font>
    <font>
      <sz val="11.5"/>
      <name val="Arial Narrow"/>
      <family val="0"/>
    </font>
    <font>
      <b/>
      <sz val="12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4"/>
      <name val="Arial"/>
      <family val="2"/>
    </font>
    <font>
      <b/>
      <sz val="12.75"/>
      <name val="Arial Narrow"/>
      <family val="2"/>
    </font>
    <font>
      <b/>
      <sz val="13.5"/>
      <name val="Arial Narrow"/>
      <family val="0"/>
    </font>
    <font>
      <b/>
      <sz val="11.25"/>
      <name val="Arial Narrow"/>
      <family val="0"/>
    </font>
    <font>
      <sz val="13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Unicode MS"/>
      <family val="2"/>
    </font>
    <font>
      <sz val="10"/>
      <name val="Courier New"/>
      <family val="3"/>
    </font>
    <font>
      <b/>
      <sz val="13.75"/>
      <name val="Arial Narrow"/>
      <family val="2"/>
    </font>
    <font>
      <sz val="12"/>
      <color indexed="8"/>
      <name val="Book Antiqua"/>
      <family val="1"/>
    </font>
    <font>
      <b/>
      <i/>
      <sz val="10"/>
      <name val="Arial Narrow"/>
      <family val="2"/>
    </font>
    <font>
      <b/>
      <i/>
      <sz val="14"/>
      <name val="Arial Narrow"/>
      <family val="2"/>
    </font>
    <font>
      <b/>
      <i/>
      <sz val="16"/>
      <name val="Arial Narrow"/>
      <family val="2"/>
    </font>
    <font>
      <b/>
      <sz val="11.75"/>
      <name val="Arial Narrow"/>
      <family val="0"/>
    </font>
    <font>
      <sz val="10.25"/>
      <name val="Arial Narrow"/>
      <family val="0"/>
    </font>
    <font>
      <b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8" fillId="0" borderId="0" xfId="0" applyNumberFormat="1" applyFont="1" applyAlignment="1">
      <alignment/>
    </xf>
    <xf numFmtId="0" fontId="5" fillId="0" borderId="0" xfId="0" applyFont="1" applyAlignment="1">
      <alignment/>
    </xf>
    <xf numFmtId="14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75" fontId="0" fillId="2" borderId="1" xfId="0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4" fillId="2" borderId="4" xfId="0" applyNumberFormat="1" applyFont="1" applyFill="1" applyBorder="1" applyAlignment="1">
      <alignment horizontal="center"/>
    </xf>
    <xf numFmtId="175" fontId="4" fillId="2" borderId="0" xfId="0" applyNumberFormat="1" applyFont="1" applyFill="1" applyBorder="1" applyAlignment="1">
      <alignment horizontal="center"/>
    </xf>
    <xf numFmtId="175" fontId="0" fillId="2" borderId="4" xfId="0" applyNumberFormat="1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0" borderId="4" xfId="0" applyNumberFormat="1" applyBorder="1" applyAlignment="1">
      <alignment/>
    </xf>
    <xf numFmtId="175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3" fillId="2" borderId="5" xfId="0" applyNumberFormat="1" applyFont="1" applyFill="1" applyBorder="1" applyAlignment="1">
      <alignment horizontal="center"/>
    </xf>
    <xf numFmtId="174" fontId="0" fillId="2" borderId="5" xfId="0" applyNumberFormat="1" applyFill="1" applyBorder="1" applyAlignment="1">
      <alignment horizontal="center"/>
    </xf>
    <xf numFmtId="174" fontId="0" fillId="0" borderId="5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174" fontId="3" fillId="2" borderId="3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0" xfId="0" applyNumberFormat="1" applyFill="1" applyBorder="1" applyAlignment="1">
      <alignment/>
    </xf>
    <xf numFmtId="170" fontId="0" fillId="3" borderId="5" xfId="0" applyNumberFormat="1" applyFill="1" applyBorder="1" applyAlignment="1">
      <alignment/>
    </xf>
    <xf numFmtId="173" fontId="0" fillId="3" borderId="11" xfId="0" applyNumberFormat="1" applyFill="1" applyBorder="1" applyAlignment="1">
      <alignment/>
    </xf>
    <xf numFmtId="170" fontId="0" fillId="3" borderId="0" xfId="0" applyNumberFormat="1" applyFill="1" applyBorder="1" applyAlignment="1">
      <alignment/>
    </xf>
    <xf numFmtId="173" fontId="0" fillId="3" borderId="12" xfId="0" applyNumberFormat="1" applyFill="1" applyBorder="1" applyAlignment="1">
      <alignment/>
    </xf>
    <xf numFmtId="169" fontId="3" fillId="3" borderId="2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19" fillId="0" borderId="0" xfId="0" applyFont="1" applyAlignment="1">
      <alignment/>
    </xf>
    <xf numFmtId="175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21" fillId="0" borderId="0" xfId="0" applyFont="1" applyAlignment="1">
      <alignment/>
    </xf>
    <xf numFmtId="168" fontId="0" fillId="0" borderId="0" xfId="0" applyNumberFormat="1" applyAlignment="1">
      <alignment horizontal="center"/>
    </xf>
    <xf numFmtId="14" fontId="23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0" fillId="0" borderId="1" xfId="0" applyNumberFormat="1" applyBorder="1" applyAlignment="1">
      <alignment/>
    </xf>
    <xf numFmtId="14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4" xfId="0" applyNumberFormat="1" applyBorder="1" applyAlignment="1">
      <alignment/>
    </xf>
    <xf numFmtId="169" fontId="0" fillId="0" borderId="0" xfId="0" applyNumberFormat="1" applyBorder="1" applyAlignment="1">
      <alignment/>
    </xf>
    <xf numFmtId="14" fontId="0" fillId="0" borderId="13" xfId="0" applyNumberFormat="1" applyBorder="1" applyAlignment="1">
      <alignment/>
    </xf>
    <xf numFmtId="169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1" xfId="0" applyNumberForma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0" fillId="0" borderId="11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3" fillId="0" borderId="5" xfId="0" applyNumberFormat="1" applyFont="1" applyBorder="1" applyAlignment="1">
      <alignment horizontal="center"/>
    </xf>
    <xf numFmtId="170" fontId="0" fillId="0" borderId="5" xfId="0" applyNumberFormat="1" applyBorder="1" applyAlignment="1">
      <alignment/>
    </xf>
    <xf numFmtId="170" fontId="0" fillId="0" borderId="11" xfId="0" applyNumberFormat="1" applyBorder="1" applyAlignment="1">
      <alignment/>
    </xf>
    <xf numFmtId="168" fontId="5" fillId="0" borderId="0" xfId="0" applyNumberFormat="1" applyFont="1" applyAlignment="1">
      <alignment/>
    </xf>
    <xf numFmtId="175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9" fontId="2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8" fontId="22" fillId="0" borderId="1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 Narrow"/>
                <a:ea typeface="Arial Narrow"/>
                <a:cs typeface="Arial Narrow"/>
              </a:rPr>
              <a:t>Occultation Vénus par la Lune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3575"/>
          <c:w val="0.92925"/>
          <c:h val="0.9362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axId val="48966092"/>
        <c:axId val="38041645"/>
      </c:scatterChart>
      <c:valAx>
        <c:axId val="4896609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Différences azimut Vénus-Lune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38041645"/>
        <c:crosses val="autoZero"/>
        <c:crossBetween val="midCat"/>
        <c:dispUnits/>
        <c:majorUnit val="4"/>
        <c:minorUnit val="2"/>
      </c:valAx>
      <c:valAx>
        <c:axId val="3804164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Différences hauteur Vénus-Lune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48966092"/>
        <c:crossesAt val="0"/>
        <c:crossBetween val="midCat"/>
        <c:dispUnits/>
        <c:majorUnit val="4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0615"/>
          <c:w val="0.1815"/>
          <c:h val="0.1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Narrow"/>
                <a:ea typeface="Arial Narrow"/>
                <a:cs typeface="Arial Narrow"/>
              </a:rPr>
              <a:t>Occultation Vénus par la Lune - 1er décembre 2008 - Emersion</a:t>
            </a:r>
          </a:p>
        </c:rich>
      </c:tx>
      <c:layout>
        <c:manualLayout>
          <c:xMode val="factor"/>
          <c:yMode val="factor"/>
          <c:x val="-0.016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425"/>
          <c:w val="0.93425"/>
          <c:h val="0.9225"/>
        </c:manualLayout>
      </c:layout>
      <c:scatterChart>
        <c:scatterStyle val="smoothMarker"/>
        <c:varyColors val="0"/>
        <c:ser>
          <c:idx val="0"/>
          <c:order val="0"/>
          <c:tx>
            <c:v>Cercle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Occultation!$N$17:$N$317</c:f>
              <c:numCache/>
            </c:numRef>
          </c:xVal>
          <c:yVal>
            <c:numRef>
              <c:f>Occultation!$O$17:$O$317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15:32:12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Occultation!$T$52</c:f>
              <c:numCache/>
            </c:numRef>
          </c:xVal>
          <c:yVal>
            <c:numRef>
              <c:f>Occultation!$U$52</c:f>
              <c:numCache/>
            </c:numRef>
          </c:yVal>
          <c:smooth val="1"/>
        </c:ser>
        <c:axId val="6830486"/>
        <c:axId val="61474375"/>
      </c:scatterChart>
      <c:valAx>
        <c:axId val="6830486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azimut Vénus-Lune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61474375"/>
        <c:crossesAt val="-16"/>
        <c:crossBetween val="midCat"/>
        <c:dispUnits/>
        <c:majorUnit val="1"/>
        <c:minorUnit val="0.5"/>
      </c:valAx>
      <c:valAx>
        <c:axId val="61474375"/>
        <c:scaling>
          <c:orientation val="minMax"/>
          <c:max val="-12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hauteur Vénus-Lune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6830486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 Narrow"/>
                <a:ea typeface="Arial Narrow"/>
                <a:cs typeface="Arial Narrow"/>
              </a:rPr>
              <a:t>Occultation Vénus par la Lune 1er décembre 2008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385"/>
          <c:w val="0.936"/>
          <c:h val="0.933"/>
        </c:manualLayout>
      </c:layout>
      <c:scatterChart>
        <c:scatterStyle val="smoothMarker"/>
        <c:varyColors val="0"/>
        <c:ser>
          <c:idx val="0"/>
          <c:order val="0"/>
          <c:tx>
            <c:v>Distance Vénuse centre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Occultation!$J$17:$J$317</c:f>
              <c:numCache/>
            </c:numRef>
          </c:yVal>
          <c:smooth val="1"/>
        </c:ser>
        <c:ser>
          <c:idx val="1"/>
          <c:order val="1"/>
          <c:tx>
            <c:v>Rayon de la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Occultation!$K$17:$K$317</c:f>
              <c:numCache/>
            </c:numRef>
          </c:yVal>
          <c:smooth val="1"/>
        </c:ser>
        <c:ser>
          <c:idx val="2"/>
          <c:order val="2"/>
          <c:tx>
            <c:v>D alpha Vénus -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Occultation!$H$17:$H$317</c:f>
              <c:numCache/>
            </c:numRef>
          </c:yVal>
          <c:smooth val="1"/>
        </c:ser>
        <c:ser>
          <c:idx val="3"/>
          <c:order val="3"/>
          <c:tx>
            <c:v>D delta Vénus - Lune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Occultation!$I$17:$I$317</c:f>
              <c:numCache/>
            </c:numRef>
          </c:yVal>
          <c:smooth val="1"/>
        </c:ser>
        <c:axId val="16398464"/>
        <c:axId val="13368449"/>
      </c:scatterChart>
      <c:valAx>
        <c:axId val="16398464"/>
        <c:scaling>
          <c:orientation val="minMax"/>
          <c:max val="0.75"/>
          <c:min val="0.6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 Narrow"/>
                    <a:ea typeface="Arial Narrow"/>
                    <a:cs typeface="Arial Narrow"/>
                  </a:rPr>
                  <a:t>Temps (UTC)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3368449"/>
        <c:crosses val="autoZero"/>
        <c:crossBetween val="midCat"/>
        <c:dispUnits/>
        <c:majorUnit val="0.02083333"/>
        <c:minorUnit val="0.0069444"/>
      </c:valAx>
      <c:valAx>
        <c:axId val="13368449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 Narrow"/>
                    <a:ea typeface="Arial Narrow"/>
                    <a:cs typeface="Arial Narrow"/>
                  </a:rPr>
                  <a:t>Distances angulaires (minutes d'arc)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3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6398464"/>
        <c:crossesAt val="0.5625"/>
        <c:crossBetween val="midCat"/>
        <c:dispUnits/>
        <c:majorUnit val="5"/>
        <c:minorUnit val="1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81425"/>
          <c:w val="0.3065"/>
          <c:h val="0.18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Narrow"/>
                <a:ea typeface="Arial Narrow"/>
                <a:cs typeface="Arial Narrow"/>
              </a:rPr>
              <a:t>Occultation Vénus par la Lune - 1er décembre 2008 - Immersion</a:t>
            </a:r>
          </a:p>
        </c:rich>
      </c:tx>
      <c:layout>
        <c:manualLayout>
          <c:xMode val="factor"/>
          <c:yMode val="factor"/>
          <c:x val="-0.016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53"/>
          <c:w val="0.9485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v>Cercle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Occultation!$N$17:$N$317</c:f>
              <c:numCache/>
            </c:numRef>
          </c:xVal>
          <c:yVal>
            <c:numRef>
              <c:f>Occultation!$O$17:$O$317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14:20:50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Occultation!$R$52</c:f>
              <c:numCache/>
            </c:numRef>
          </c:xVal>
          <c:yVal>
            <c:numRef>
              <c:f>Occultation!$S$52</c:f>
              <c:numCache/>
            </c:numRef>
          </c:yVal>
          <c:smooth val="1"/>
        </c:ser>
        <c:axId val="53207178"/>
        <c:axId val="9102555"/>
      </c:scatterChart>
      <c:valAx>
        <c:axId val="53207178"/>
        <c:scaling>
          <c:orientation val="minMax"/>
          <c:max val="-12"/>
          <c:min val="-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azimut Vénus-Lune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9102555"/>
        <c:crossesAt val="4"/>
        <c:crossBetween val="midCat"/>
        <c:dispUnits/>
        <c:majorUnit val="1"/>
        <c:minorUnit val="0.5"/>
      </c:valAx>
      <c:valAx>
        <c:axId val="9102555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hauteur Vénus-Lune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3207178"/>
        <c:crossesAt val="-16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Narrow"/>
                <a:ea typeface="Arial Narrow"/>
                <a:cs typeface="Arial Narrow"/>
              </a:rPr>
              <a:t>Occultation Vénus par la Lune - Conjonctions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27"/>
          <c:w val="0.94475"/>
          <c:h val="0.93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ser>
          <c:idx val="6"/>
          <c:order val="6"/>
          <c:tx>
            <c:v>Jupiter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Occultation!$Y$17:$Y$317</c:f>
              <c:numCache/>
            </c:numRef>
          </c:xVal>
          <c:yVal>
            <c:numRef>
              <c:f>Occultation!$Z$17:$Z$317</c:f>
              <c:numCache/>
            </c:numRef>
          </c:yVal>
          <c:smooth val="1"/>
        </c:ser>
        <c:ser>
          <c:idx val="7"/>
          <c:order val="7"/>
          <c:tx>
            <c:v>Jupiter-Im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Occultation!$Y$74</c:f>
              <c:numCache/>
            </c:numRef>
          </c:xVal>
          <c:yVal>
            <c:numRef>
              <c:f>Occultation!$Z$74</c:f>
              <c:numCache/>
            </c:numRef>
          </c:yVal>
          <c:smooth val="1"/>
        </c:ser>
        <c:ser>
          <c:idx val="8"/>
          <c:order val="8"/>
          <c:tx>
            <c:v>Jupiter-Em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Occultation!$Y$162</c:f>
              <c:numCache/>
            </c:numRef>
          </c:xVal>
          <c:yVal>
            <c:numRef>
              <c:f>Occultation!$Z$162</c:f>
              <c:numCache/>
            </c:numRef>
          </c:yVal>
          <c:smooth val="1"/>
        </c:ser>
        <c:axId val="14814132"/>
        <c:axId val="66218325"/>
      </c:scatterChart>
      <c:valAx>
        <c:axId val="14814132"/>
        <c:scaling>
          <c:orientation val="minMax"/>
          <c:max val="11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azimuts Vénus et Jupiter - Lune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66218325"/>
        <c:crossesAt val="0"/>
        <c:crossBetween val="midCat"/>
        <c:dispUnits/>
        <c:majorUnit val="10"/>
        <c:minorUnit val="2"/>
      </c:valAx>
      <c:valAx>
        <c:axId val="66218325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hauteur Vénus et Jupiter - Lune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14814132"/>
        <c:crossesAt val="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56775"/>
          <c:w val="0.18275"/>
          <c:h val="0.1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0.504</cdr:y>
    </cdr:from>
    <cdr:to>
      <cdr:x>0.5055</cdr:x>
      <cdr:y>0.53175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3562350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 Narrow"/>
              <a:ea typeface="Arial Narrow"/>
              <a:cs typeface="Arial Narrow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20</xdr:row>
      <xdr:rowOff>142875</xdr:rowOff>
    </xdr:from>
    <xdr:to>
      <xdr:col>24</xdr:col>
      <xdr:colOff>9525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8601075" y="3638550"/>
        <a:ext cx="64865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0</xdr:colOff>
      <xdr:row>0</xdr:row>
      <xdr:rowOff>0</xdr:rowOff>
    </xdr:from>
    <xdr:to>
      <xdr:col>48</xdr:col>
      <xdr:colOff>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23993475" y="0"/>
        <a:ext cx="7543800" cy="762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95250</xdr:colOff>
      <xdr:row>64</xdr:row>
      <xdr:rowOff>95250</xdr:rowOff>
    </xdr:from>
    <xdr:to>
      <xdr:col>25</xdr:col>
      <xdr:colOff>0</xdr:colOff>
      <xdr:row>108</xdr:row>
      <xdr:rowOff>142875</xdr:rowOff>
    </xdr:to>
    <xdr:graphicFrame>
      <xdr:nvGraphicFramePr>
        <xdr:cNvPr id="3" name="Chart 3"/>
        <xdr:cNvGraphicFramePr/>
      </xdr:nvGraphicFramePr>
      <xdr:xfrm>
        <a:off x="8658225" y="10715625"/>
        <a:ext cx="710565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152400</xdr:colOff>
      <xdr:row>54</xdr:row>
      <xdr:rowOff>114300</xdr:rowOff>
    </xdr:from>
    <xdr:to>
      <xdr:col>48</xdr:col>
      <xdr:colOff>142875</xdr:colOff>
      <xdr:row>101</xdr:row>
      <xdr:rowOff>123825</xdr:rowOff>
    </xdr:to>
    <xdr:graphicFrame>
      <xdr:nvGraphicFramePr>
        <xdr:cNvPr id="4" name="Chart 4"/>
        <xdr:cNvGraphicFramePr/>
      </xdr:nvGraphicFramePr>
      <xdr:xfrm>
        <a:off x="24145875" y="9115425"/>
        <a:ext cx="7534275" cy="762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31</xdr:col>
      <xdr:colOff>533400</xdr:colOff>
      <xdr:row>7</xdr:row>
      <xdr:rowOff>171450</xdr:rowOff>
    </xdr:from>
    <xdr:to>
      <xdr:col>34</xdr:col>
      <xdr:colOff>142875</xdr:colOff>
      <xdr:row>8</xdr:row>
      <xdr:rowOff>161925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12075" y="1457325"/>
          <a:ext cx="1666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581025</xdr:colOff>
      <xdr:row>3</xdr:row>
      <xdr:rowOff>133350</xdr:rowOff>
    </xdr:from>
    <xdr:to>
      <xdr:col>33</xdr:col>
      <xdr:colOff>257175</xdr:colOff>
      <xdr:row>6</xdr:row>
      <xdr:rowOff>95250</xdr:rowOff>
    </xdr:to>
    <xdr:pic>
      <xdr:nvPicPr>
        <xdr:cNvPr id="6" name="Picture 7" descr="{BC \over(2.\sin{BAC})}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459700" y="76200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35</xdr:col>
      <xdr:colOff>76200</xdr:colOff>
      <xdr:row>11</xdr:row>
      <xdr:rowOff>0</xdr:rowOff>
    </xdr:to>
    <xdr:pic>
      <xdr:nvPicPr>
        <xdr:cNvPr id="7" name="Picture 8" descr="S=\sqrt {p(p-a)(p-b)(p-c)}\ et \ r=\frac {S}{p} 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64475" y="1819275"/>
          <a:ext cx="2133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32</xdr:row>
      <xdr:rowOff>19050</xdr:rowOff>
    </xdr:from>
    <xdr:to>
      <xdr:col>35</xdr:col>
      <xdr:colOff>371475</xdr:colOff>
      <xdr:row>75</xdr:row>
      <xdr:rowOff>142875</xdr:rowOff>
    </xdr:to>
    <xdr:graphicFrame>
      <xdr:nvGraphicFramePr>
        <xdr:cNvPr id="8" name="Chart 9"/>
        <xdr:cNvGraphicFramePr/>
      </xdr:nvGraphicFramePr>
      <xdr:xfrm>
        <a:off x="16583025" y="5457825"/>
        <a:ext cx="6410325" cy="708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7"/>
  <sheetViews>
    <sheetView tabSelected="1" zoomScale="40" zoomScaleNormal="40" workbookViewId="0" topLeftCell="A1">
      <selection activeCell="U5" sqref="U5"/>
    </sheetView>
  </sheetViews>
  <sheetFormatPr defaultColWidth="12" defaultRowHeight="12.75"/>
  <cols>
    <col min="1" max="1" width="13.83203125" style="2" customWidth="1"/>
    <col min="2" max="3" width="8.66015625" style="18" customWidth="1"/>
    <col min="4" max="4" width="15.66015625" style="0" customWidth="1"/>
    <col min="5" max="5" width="13" style="10" bestFit="1" customWidth="1"/>
    <col min="6" max="6" width="12.66015625" style="0" customWidth="1"/>
    <col min="7" max="7" width="12" style="10" customWidth="1"/>
    <col min="8" max="10" width="12" style="43" customWidth="1"/>
    <col min="11" max="11" width="10.66015625" style="52" customWidth="1"/>
    <col min="12" max="12" width="2.83203125" style="0" customWidth="1"/>
    <col min="13" max="13" width="4.83203125" style="0" customWidth="1"/>
    <col min="14" max="15" width="11" style="9" customWidth="1"/>
    <col min="16" max="16" width="7" style="0" customWidth="1"/>
  </cols>
  <sheetData>
    <row r="1" ht="18">
      <c r="A1" s="34" t="s">
        <v>82</v>
      </c>
    </row>
    <row r="2" ht="18.75" thickBot="1">
      <c r="A2" s="34" t="s">
        <v>641</v>
      </c>
    </row>
    <row r="3" spans="4:6" ht="12.75">
      <c r="D3" s="75"/>
      <c r="E3" s="73" t="s">
        <v>71</v>
      </c>
      <c r="F3" s="74" t="s">
        <v>72</v>
      </c>
    </row>
    <row r="4" spans="4:6" ht="12.75">
      <c r="D4" s="76" t="s">
        <v>90</v>
      </c>
      <c r="E4" s="71">
        <f>(C74-C73)*(K73-J73)/(J74-J73-K74+K73)+C73</f>
        <v>0.6641842598310048</v>
      </c>
      <c r="F4" s="69">
        <f>(C163-C162)*(K162-J162)/(J163-J162-K163+K162)+C162</f>
        <v>0.725744689199768</v>
      </c>
    </row>
    <row r="5" spans="2:31" ht="13.5" thickBot="1">
      <c r="B5" s="21" t="s">
        <v>92</v>
      </c>
      <c r="C5" s="21"/>
      <c r="D5" s="77" t="s">
        <v>64</v>
      </c>
      <c r="E5" s="72">
        <f>MOD((DEGREES(ATAN2(H74,I74))-90),360)</f>
        <v>68.71611712515931</v>
      </c>
      <c r="F5" s="70">
        <f>MOD((DEGREES(ATAN2(H162,I162))-90),360)</f>
        <v>193.84422449343964</v>
      </c>
      <c r="AE5" t="s">
        <v>789</v>
      </c>
    </row>
    <row r="6" spans="2:3" ht="12.75">
      <c r="B6" s="20">
        <v>1737.4</v>
      </c>
      <c r="C6" s="20"/>
    </row>
    <row r="7" ht="12.75"/>
    <row r="8" spans="1:13" ht="15.75">
      <c r="A8" s="2" t="s">
        <v>642</v>
      </c>
      <c r="B8" s="18" t="s">
        <v>643</v>
      </c>
      <c r="C8" s="18" t="s">
        <v>644</v>
      </c>
      <c r="M8" s="32" t="s">
        <v>96</v>
      </c>
    </row>
    <row r="9" ht="13.5" thickBot="1">
      <c r="AE9" t="s">
        <v>790</v>
      </c>
    </row>
    <row r="10" spans="13:15" ht="12.75">
      <c r="M10" s="24"/>
      <c r="N10" s="25"/>
      <c r="O10" s="26"/>
    </row>
    <row r="11" spans="13:33" ht="15.75">
      <c r="M11" s="27"/>
      <c r="N11" s="28" t="s">
        <v>92</v>
      </c>
      <c r="O11" s="29"/>
      <c r="AG11" s="81"/>
    </row>
    <row r="12" spans="13:15" ht="13.5" thickBot="1">
      <c r="M12" s="27"/>
      <c r="N12" s="28">
        <f>AVERAGE(K73:K162)</f>
        <v>15.47762371284399</v>
      </c>
      <c r="O12" s="29"/>
    </row>
    <row r="13" spans="4:15" ht="13.5" thickBot="1">
      <c r="D13" s="12" t="s">
        <v>127</v>
      </c>
      <c r="E13" s="12" t="s">
        <v>127</v>
      </c>
      <c r="F13" s="12" t="s">
        <v>89</v>
      </c>
      <c r="G13" s="41" t="s">
        <v>89</v>
      </c>
      <c r="H13" s="44"/>
      <c r="I13" s="45"/>
      <c r="J13" s="45"/>
      <c r="K13" s="59" t="s">
        <v>80</v>
      </c>
      <c r="L13" s="38"/>
      <c r="M13" s="27"/>
      <c r="N13" s="28"/>
      <c r="O13" s="29"/>
    </row>
    <row r="14" spans="1:31" ht="12.75">
      <c r="A14" s="13" t="s">
        <v>83</v>
      </c>
      <c r="B14" s="19" t="s">
        <v>90</v>
      </c>
      <c r="C14" s="19" t="s">
        <v>90</v>
      </c>
      <c r="D14" s="12" t="s">
        <v>75</v>
      </c>
      <c r="E14" s="41" t="s">
        <v>76</v>
      </c>
      <c r="F14" s="12" t="s">
        <v>75</v>
      </c>
      <c r="G14" s="41" t="s">
        <v>76</v>
      </c>
      <c r="H14" s="46" t="s">
        <v>77</v>
      </c>
      <c r="I14" s="47" t="s">
        <v>78</v>
      </c>
      <c r="J14" s="47" t="s">
        <v>91</v>
      </c>
      <c r="K14" s="53" t="s">
        <v>79</v>
      </c>
      <c r="L14" s="39"/>
      <c r="M14" s="27"/>
      <c r="N14" s="30" t="s">
        <v>94</v>
      </c>
      <c r="O14" s="31" t="s">
        <v>95</v>
      </c>
      <c r="W14" s="12" t="s">
        <v>784</v>
      </c>
      <c r="X14" s="12" t="s">
        <v>784</v>
      </c>
      <c r="Y14" s="109" t="s">
        <v>785</v>
      </c>
      <c r="Z14" s="110"/>
      <c r="AA14" s="110"/>
      <c r="AC14" s="109" t="s">
        <v>786</v>
      </c>
      <c r="AD14" s="110"/>
      <c r="AE14" s="110"/>
    </row>
    <row r="15" spans="2:35" ht="12.75">
      <c r="B15" s="23" t="s">
        <v>74</v>
      </c>
      <c r="C15" s="23" t="s">
        <v>73</v>
      </c>
      <c r="D15" s="22" t="s">
        <v>88</v>
      </c>
      <c r="E15" s="42" t="s">
        <v>88</v>
      </c>
      <c r="F15" s="22" t="s">
        <v>88</v>
      </c>
      <c r="G15" s="42" t="s">
        <v>88</v>
      </c>
      <c r="H15" s="48" t="s">
        <v>93</v>
      </c>
      <c r="I15" s="49" t="s">
        <v>93</v>
      </c>
      <c r="J15" s="49" t="s">
        <v>93</v>
      </c>
      <c r="K15" s="54" t="s">
        <v>88</v>
      </c>
      <c r="L15" s="40"/>
      <c r="M15" s="27"/>
      <c r="N15" s="36" t="s">
        <v>93</v>
      </c>
      <c r="O15" s="37" t="s">
        <v>93</v>
      </c>
      <c r="W15" s="12" t="s">
        <v>75</v>
      </c>
      <c r="X15" s="41" t="s">
        <v>76</v>
      </c>
      <c r="Y15" s="46" t="s">
        <v>77</v>
      </c>
      <c r="Z15" s="47" t="s">
        <v>78</v>
      </c>
      <c r="AA15" s="47" t="s">
        <v>91</v>
      </c>
      <c r="AC15" s="46" t="s">
        <v>77</v>
      </c>
      <c r="AD15" s="47" t="s">
        <v>78</v>
      </c>
      <c r="AE15" s="47" t="s">
        <v>91</v>
      </c>
      <c r="AH15" s="47" t="s">
        <v>787</v>
      </c>
      <c r="AI15" s="47" t="s">
        <v>788</v>
      </c>
    </row>
    <row r="16" spans="8:31" ht="12.75">
      <c r="H16" s="50"/>
      <c r="I16" s="51"/>
      <c r="J16" s="51"/>
      <c r="K16" s="55"/>
      <c r="L16" s="35"/>
      <c r="M16" s="27"/>
      <c r="N16" s="28"/>
      <c r="O16" s="29"/>
      <c r="W16" s="22" t="s">
        <v>88</v>
      </c>
      <c r="X16" s="42" t="s">
        <v>88</v>
      </c>
      <c r="Y16" s="48" t="s">
        <v>93</v>
      </c>
      <c r="Z16" s="49" t="s">
        <v>93</v>
      </c>
      <c r="AA16" s="49" t="s">
        <v>93</v>
      </c>
      <c r="AC16" s="48" t="s">
        <v>93</v>
      </c>
      <c r="AD16" s="49" t="s">
        <v>93</v>
      </c>
      <c r="AE16" s="49" t="s">
        <v>93</v>
      </c>
    </row>
    <row r="17" spans="1:36" ht="12.75">
      <c r="A17" s="2">
        <v>39783</v>
      </c>
      <c r="B17" s="18">
        <v>0.625</v>
      </c>
      <c r="C17" s="18">
        <f>B17+A17-$A$17</f>
        <v>0.625</v>
      </c>
      <c r="D17">
        <v>185.68782638888888</v>
      </c>
      <c r="E17" s="10">
        <v>20.18391388888889</v>
      </c>
      <c r="F17">
        <v>186.21832777777777</v>
      </c>
      <c r="G17" s="10">
        <v>19.991258333333334</v>
      </c>
      <c r="H17" s="50">
        <f>(D17-F17)*COS(RADIANS(E17))*60</f>
        <v>-29.875395693282563</v>
      </c>
      <c r="I17" s="51">
        <f>(E17-G17)*60</f>
        <v>11.559333333333228</v>
      </c>
      <c r="J17" s="51">
        <f>SQRT(H17^2+I17^2)</f>
        <v>32.03369249620335</v>
      </c>
      <c r="K17" s="55">
        <v>15.498850486890912</v>
      </c>
      <c r="L17" s="35"/>
      <c r="M17" s="27">
        <v>0</v>
      </c>
      <c r="N17" s="28">
        <f>$N$12*COS(RADIANS(M17))</f>
        <v>15.47762371284399</v>
      </c>
      <c r="O17" s="29">
        <f>$N$12*SIN(RADIANS(M17))</f>
        <v>0</v>
      </c>
      <c r="W17">
        <v>186.47752694444443</v>
      </c>
      <c r="X17">
        <v>22.07661388888889</v>
      </c>
      <c r="Y17">
        <f>(W17-F17)*COS(RADIANS(G17))*60</f>
        <v>14.614864020400573</v>
      </c>
      <c r="Z17">
        <f>(X17-G17)*60</f>
        <v>125.12133333333331</v>
      </c>
      <c r="AA17">
        <f>SQRT(Y17^2+Z17^2)</f>
        <v>125.97199016228133</v>
      </c>
      <c r="AB17">
        <f>60*DEGREES(ACOS(SIN(RADIANS(X17))*SIN(RADIANS(G17))+COS(RADIANS(X17))*COS(RADIANS(G17))*COS(RADIANS(F17-W17))))</f>
        <v>125.96038963699458</v>
      </c>
      <c r="AC17">
        <f>(W17-D17)*COS(RADIANS(E17))*60</f>
        <v>44.472299357859804</v>
      </c>
      <c r="AD17">
        <f>(X17-E17)*60</f>
        <v>113.56200000000008</v>
      </c>
      <c r="AE17">
        <f>SQRT(AC17^2+AD17^2)</f>
        <v>121.95947381886788</v>
      </c>
      <c r="AG17">
        <f>SQRT(J17^2+AA17^2+AE17^2)</f>
        <v>178.23920167730313</v>
      </c>
      <c r="AH17" s="43">
        <f>(J17+AA17+AE17)</f>
        <v>279.9651564773526</v>
      </c>
      <c r="AI17">
        <f>SQRT(AH17*(AH17-J17)*(AH17-AA17)*(AH17-AE17))</f>
        <v>41096.50524680699</v>
      </c>
      <c r="AJ17">
        <f>AI17:AI17/AH17</f>
        <v>146.79149992771133</v>
      </c>
    </row>
    <row r="18" spans="1:36" ht="12.75">
      <c r="A18" s="2">
        <v>39783</v>
      </c>
      <c r="B18" s="18">
        <v>0.6256944444444444</v>
      </c>
      <c r="C18" s="18">
        <f aca="true" t="shared" si="0" ref="C18:C81">B18+A18-$A$17</f>
        <v>0.6256944444467081</v>
      </c>
      <c r="D18">
        <v>185.93040472222222</v>
      </c>
      <c r="E18" s="10">
        <v>20.166391666666666</v>
      </c>
      <c r="F18">
        <v>186.45562555555554</v>
      </c>
      <c r="G18" s="10">
        <v>19.974527777777777</v>
      </c>
      <c r="H18" s="50">
        <f aca="true" t="shared" si="1" ref="H18:H81">(D18-F18)*COS(RADIANS(E18))*60</f>
        <v>-29.581342970200776</v>
      </c>
      <c r="I18" s="51">
        <f aca="true" t="shared" si="2" ref="I18:I81">(E18-G18)*60</f>
        <v>11.511833333333357</v>
      </c>
      <c r="J18" s="51">
        <f aca="true" t="shared" si="3" ref="J18:J81">SQRT(H18^2+I18^2)</f>
        <v>31.742371660212974</v>
      </c>
      <c r="K18" s="55">
        <v>15.498850486890912</v>
      </c>
      <c r="L18" s="35"/>
      <c r="M18" s="27">
        <f>M17+1</f>
        <v>1</v>
      </c>
      <c r="N18" s="28">
        <f aca="true" t="shared" si="4" ref="N18:N81">$N$12*COS(RADIANS(M18))</f>
        <v>15.47526639578497</v>
      </c>
      <c r="O18" s="29">
        <f aca="true" t="shared" si="5" ref="O18:O81">$N$12*SIN(RADIANS(M18))</f>
        <v>0.2701217797198904</v>
      </c>
      <c r="W18">
        <v>186.72729805555556</v>
      </c>
      <c r="X18">
        <v>22.056519444444444</v>
      </c>
      <c r="Y18">
        <f aca="true" t="shared" si="6" ref="Y18:Y81">(W18-F18)*COS(RADIANS(G18))*60</f>
        <v>15.319795619662923</v>
      </c>
      <c r="Z18">
        <f aca="true" t="shared" si="7" ref="Z18:Z81">(X18-G18)*60</f>
        <v>124.91950000000003</v>
      </c>
      <c r="AA18">
        <f aca="true" t="shared" si="8" ref="AA18:AA81">SQRT(Y18^2+Z18^2)</f>
        <v>125.85538374689519</v>
      </c>
      <c r="AB18">
        <f aca="true" t="shared" si="9" ref="AB18:AB81">60*DEGREES(ACOS(SIN(RADIANS(X18))*SIN(RADIANS(G18))+COS(RADIANS(X18))*COS(RADIANS(G18))*COS(RADIANS(F18-W18))))</f>
        <v>125.84265771506028</v>
      </c>
      <c r="AC18">
        <f aca="true" t="shared" si="10" ref="AC18:AC81">(W18-D18)*COS(RADIANS(E18))*60</f>
        <v>44.882406614361976</v>
      </c>
      <c r="AD18">
        <f aca="true" t="shared" si="11" ref="AD18:AD81">(X18-E18)*60</f>
        <v>113.40766666666667</v>
      </c>
      <c r="AE18">
        <f aca="true" t="shared" si="12" ref="AE18:AE81">SQRT(AC18^2+AD18^2)</f>
        <v>121.9660989056988</v>
      </c>
      <c r="AG18">
        <f aca="true" t="shared" si="13" ref="AG18:AG81">SQRT(J18^2+AA18^2+AE18^2)</f>
        <v>178.10919420110812</v>
      </c>
      <c r="AH18" s="43">
        <f aca="true" t="shared" si="14" ref="AH18:AH81">(J18+AA18+AE18)</f>
        <v>279.56385431280694</v>
      </c>
      <c r="AI18">
        <f aca="true" t="shared" si="15" ref="AI18:AI81">SQRT(AH18*(AH18-J18)*(AH18-AA18)*(AH18-AE18))</f>
        <v>40966.9752656809</v>
      </c>
      <c r="AJ18">
        <f aca="true" t="shared" si="16" ref="AJ18:AJ81">AI18:AI18/AH18</f>
        <v>146.5388841714942</v>
      </c>
    </row>
    <row r="19" spans="1:36" ht="12.75">
      <c r="A19" s="2">
        <v>39783</v>
      </c>
      <c r="B19" s="18">
        <v>0.6263888888888889</v>
      </c>
      <c r="C19" s="18">
        <f t="shared" si="0"/>
        <v>0.6263888888861402</v>
      </c>
      <c r="D19">
        <v>186.17289416666665</v>
      </c>
      <c r="E19" s="10">
        <v>20.148133333333334</v>
      </c>
      <c r="F19">
        <v>186.69284333333334</v>
      </c>
      <c r="G19" s="10">
        <v>19.9571</v>
      </c>
      <c r="H19" s="50">
        <f t="shared" si="1"/>
        <v>-29.287859425225946</v>
      </c>
      <c r="I19" s="51">
        <f t="shared" si="2"/>
        <v>11.462000000000003</v>
      </c>
      <c r="J19" s="51">
        <f t="shared" si="3"/>
        <v>31.450852988620138</v>
      </c>
      <c r="K19" s="55">
        <v>15.498850486890912</v>
      </c>
      <c r="L19" s="35"/>
      <c r="M19" s="27">
        <f aca="true" t="shared" si="17" ref="M19:M82">M18+1</f>
        <v>2</v>
      </c>
      <c r="N19" s="28">
        <f t="shared" si="4"/>
        <v>15.468195162669522</v>
      </c>
      <c r="O19" s="29">
        <f t="shared" si="5"/>
        <v>0.5401612777289496</v>
      </c>
      <c r="W19">
        <v>186.9769611111111</v>
      </c>
      <c r="X19">
        <v>22.03566388888889</v>
      </c>
      <c r="Y19">
        <f t="shared" si="6"/>
        <v>16.02336378222837</v>
      </c>
      <c r="Z19">
        <f t="shared" si="7"/>
        <v>124.71383333333343</v>
      </c>
      <c r="AA19">
        <f t="shared" si="8"/>
        <v>125.73896934360523</v>
      </c>
      <c r="AB19">
        <f t="shared" si="9"/>
        <v>125.72507103060272</v>
      </c>
      <c r="AC19">
        <f t="shared" si="10"/>
        <v>45.29173455230548</v>
      </c>
      <c r="AD19">
        <f t="shared" si="11"/>
        <v>113.25183333333342</v>
      </c>
      <c r="AE19">
        <f t="shared" si="12"/>
        <v>121.97261566481893</v>
      </c>
      <c r="AG19">
        <f t="shared" si="13"/>
        <v>177.9796716971394</v>
      </c>
      <c r="AH19" s="43">
        <f t="shared" si="14"/>
        <v>279.1624379970443</v>
      </c>
      <c r="AI19">
        <f t="shared" si="15"/>
        <v>40837.55764139016</v>
      </c>
      <c r="AJ19">
        <f t="shared" si="16"/>
        <v>146.28600442951617</v>
      </c>
    </row>
    <row r="20" spans="1:36" ht="12.75">
      <c r="A20" s="2">
        <v>39783</v>
      </c>
      <c r="B20" s="18">
        <v>0.6270833333333333</v>
      </c>
      <c r="C20" s="18">
        <f t="shared" si="0"/>
        <v>0.6270833333328483</v>
      </c>
      <c r="D20">
        <v>186.41529083333333</v>
      </c>
      <c r="E20" s="10">
        <v>20.12913888888889</v>
      </c>
      <c r="F20">
        <v>186.92997805555555</v>
      </c>
      <c r="G20" s="10">
        <v>19.938975</v>
      </c>
      <c r="H20" s="50">
        <f t="shared" si="1"/>
        <v>-28.994987707656215</v>
      </c>
      <c r="I20" s="51">
        <f t="shared" si="2"/>
        <v>11.409833333333381</v>
      </c>
      <c r="J20" s="51">
        <f t="shared" si="3"/>
        <v>31.159165727945613</v>
      </c>
      <c r="K20" s="55">
        <v>15.498850486890912</v>
      </c>
      <c r="L20" s="35"/>
      <c r="M20" s="27">
        <f t="shared" si="17"/>
        <v>3</v>
      </c>
      <c r="N20" s="28">
        <f t="shared" si="4"/>
        <v>15.456412167463753</v>
      </c>
      <c r="O20" s="29">
        <f t="shared" si="5"/>
        <v>0.810036237380153</v>
      </c>
      <c r="W20">
        <v>187.22651166666668</v>
      </c>
      <c r="X20">
        <v>22.014052777777778</v>
      </c>
      <c r="Y20">
        <f t="shared" si="6"/>
        <v>16.725498584624024</v>
      </c>
      <c r="Z20">
        <f t="shared" si="7"/>
        <v>124.50466666666671</v>
      </c>
      <c r="AA20">
        <f t="shared" si="8"/>
        <v>125.62306446143577</v>
      </c>
      <c r="AB20">
        <f t="shared" si="9"/>
        <v>125.6079480342701</v>
      </c>
      <c r="AC20">
        <f t="shared" si="10"/>
        <v>45.70025653471455</v>
      </c>
      <c r="AD20">
        <f t="shared" si="11"/>
        <v>113.09483333333333</v>
      </c>
      <c r="AE20">
        <f t="shared" si="12"/>
        <v>121.97932109186853</v>
      </c>
      <c r="AG20">
        <f t="shared" si="13"/>
        <v>177.8510688963572</v>
      </c>
      <c r="AH20" s="43">
        <f t="shared" si="14"/>
        <v>278.7615512812499</v>
      </c>
      <c r="AI20">
        <f t="shared" si="15"/>
        <v>40708.43843908065</v>
      </c>
      <c r="AJ20">
        <f t="shared" si="16"/>
        <v>146.03318948389992</v>
      </c>
    </row>
    <row r="21" spans="1:36" ht="12.75">
      <c r="A21" s="2">
        <v>39783</v>
      </c>
      <c r="B21" s="18">
        <v>0.6277777777777778</v>
      </c>
      <c r="C21" s="18">
        <f t="shared" si="0"/>
        <v>0.6277777777795563</v>
      </c>
      <c r="D21">
        <v>186.6575913888889</v>
      </c>
      <c r="E21" s="10">
        <v>20.10941388888889</v>
      </c>
      <c r="F21">
        <v>187.1670261111111</v>
      </c>
      <c r="G21" s="10">
        <v>19.92015</v>
      </c>
      <c r="H21" s="50">
        <f t="shared" si="1"/>
        <v>-28.70270688312281</v>
      </c>
      <c r="I21" s="51">
        <f t="shared" si="2"/>
        <v>11.355833333333507</v>
      </c>
      <c r="J21" s="51">
        <f t="shared" si="3"/>
        <v>30.867463989011373</v>
      </c>
      <c r="K21" s="55">
        <v>15.498850486890912</v>
      </c>
      <c r="L21" s="35"/>
      <c r="M21" s="27">
        <f t="shared" si="17"/>
        <v>4</v>
      </c>
      <c r="N21" s="28">
        <f t="shared" si="4"/>
        <v>15.439920999382148</v>
      </c>
      <c r="O21" s="29">
        <f t="shared" si="5"/>
        <v>1.079664452146453</v>
      </c>
      <c r="W21">
        <v>187.47594583333333</v>
      </c>
      <c r="X21">
        <v>21.99168611111111</v>
      </c>
      <c r="Y21">
        <f t="shared" si="6"/>
        <v>17.426192970106417</v>
      </c>
      <c r="Z21">
        <f t="shared" si="7"/>
        <v>124.29216666666669</v>
      </c>
      <c r="AA21">
        <f t="shared" si="8"/>
        <v>125.50782802728217</v>
      </c>
      <c r="AB21">
        <f t="shared" si="9"/>
        <v>125.49144851753772</v>
      </c>
      <c r="AC21">
        <f t="shared" si="10"/>
        <v>46.10794419926381</v>
      </c>
      <c r="AD21">
        <f t="shared" si="11"/>
        <v>112.93633333333318</v>
      </c>
      <c r="AE21">
        <f t="shared" si="12"/>
        <v>121.98589223783284</v>
      </c>
      <c r="AG21">
        <f t="shared" si="13"/>
        <v>177.72330498361467</v>
      </c>
      <c r="AH21" s="43">
        <f t="shared" si="14"/>
        <v>278.3611842541264</v>
      </c>
      <c r="AI21">
        <f t="shared" si="15"/>
        <v>40579.62095551519</v>
      </c>
      <c r="AJ21">
        <f t="shared" si="16"/>
        <v>145.78045809170192</v>
      </c>
    </row>
    <row r="22" spans="1:36" ht="12.75">
      <c r="A22" s="2">
        <v>39783</v>
      </c>
      <c r="B22" s="18">
        <v>0.6284722222222222</v>
      </c>
      <c r="C22" s="18">
        <f t="shared" si="0"/>
        <v>0.6284722222189885</v>
      </c>
      <c r="D22">
        <v>186.8997922222222</v>
      </c>
      <c r="E22" s="10">
        <v>20.088955555555554</v>
      </c>
      <c r="F22">
        <v>187.40398416666667</v>
      </c>
      <c r="G22" s="10">
        <v>19.900627777777775</v>
      </c>
      <c r="H22" s="50">
        <f t="shared" si="1"/>
        <v>-28.411028887672817</v>
      </c>
      <c r="I22" s="51">
        <f t="shared" si="2"/>
        <v>11.299666666666752</v>
      </c>
      <c r="J22" s="51">
        <f t="shared" si="3"/>
        <v>30.575628026811795</v>
      </c>
      <c r="K22" s="55">
        <v>15.498850486890912</v>
      </c>
      <c r="L22" s="35"/>
      <c r="M22" s="27">
        <f t="shared" si="17"/>
        <v>5</v>
      </c>
      <c r="N22" s="28">
        <f t="shared" si="4"/>
        <v>15.41872668179426</v>
      </c>
      <c r="O22" s="29">
        <f t="shared" si="5"/>
        <v>1.3489637906616847</v>
      </c>
      <c r="W22">
        <v>187.72526027777778</v>
      </c>
      <c r="X22">
        <v>21.968563888888887</v>
      </c>
      <c r="Y22">
        <f t="shared" si="6"/>
        <v>18.125454873784236</v>
      </c>
      <c r="Z22">
        <f t="shared" si="7"/>
        <v>124.07616666666677</v>
      </c>
      <c r="AA22">
        <f t="shared" si="8"/>
        <v>125.39309091443619</v>
      </c>
      <c r="AB22">
        <f t="shared" si="9"/>
        <v>125.3754042058589</v>
      </c>
      <c r="AC22">
        <f t="shared" si="10"/>
        <v>46.514818474699865</v>
      </c>
      <c r="AD22">
        <f t="shared" si="11"/>
        <v>112.77650000000001</v>
      </c>
      <c r="AE22">
        <f t="shared" si="12"/>
        <v>121.99248866214789</v>
      </c>
      <c r="AG22">
        <f t="shared" si="13"/>
        <v>177.59635009845866</v>
      </c>
      <c r="AH22" s="43">
        <f t="shared" si="14"/>
        <v>277.96120760339585</v>
      </c>
      <c r="AI22">
        <f t="shared" si="15"/>
        <v>40451.06221127402</v>
      </c>
      <c r="AJ22">
        <f t="shared" si="16"/>
        <v>145.52772510972437</v>
      </c>
    </row>
    <row r="23" spans="1:36" ht="12.75">
      <c r="A23" s="2">
        <v>39783</v>
      </c>
      <c r="B23" s="18">
        <v>0.6291666666666667</v>
      </c>
      <c r="C23" s="18">
        <f t="shared" si="0"/>
        <v>0.6291666666656965</v>
      </c>
      <c r="D23">
        <v>187.1418897222222</v>
      </c>
      <c r="E23" s="10">
        <v>20.067766666666667</v>
      </c>
      <c r="F23">
        <v>187.64084916666667</v>
      </c>
      <c r="G23" s="10">
        <v>19.880408333333335</v>
      </c>
      <c r="H23" s="50">
        <f t="shared" si="1"/>
        <v>-28.119980317914724</v>
      </c>
      <c r="I23" s="51">
        <f t="shared" si="2"/>
        <v>11.241499999999931</v>
      </c>
      <c r="J23" s="51">
        <f t="shared" si="3"/>
        <v>30.283735161467614</v>
      </c>
      <c r="K23" s="55">
        <v>15.498850486890912</v>
      </c>
      <c r="L23" s="35"/>
      <c r="M23" s="27">
        <f t="shared" si="17"/>
        <v>6</v>
      </c>
      <c r="N23" s="28">
        <f t="shared" si="4"/>
        <v>15.392835670694536</v>
      </c>
      <c r="O23" s="29">
        <f t="shared" si="5"/>
        <v>1.6178522217385753</v>
      </c>
      <c r="W23">
        <v>187.97445083333332</v>
      </c>
      <c r="X23">
        <v>21.94468888888889</v>
      </c>
      <c r="Y23">
        <f t="shared" si="6"/>
        <v>18.823229734047455</v>
      </c>
      <c r="Z23">
        <f t="shared" si="7"/>
        <v>123.85683333333333</v>
      </c>
      <c r="AA23">
        <f t="shared" si="8"/>
        <v>125.27900518834686</v>
      </c>
      <c r="AB23">
        <f t="shared" si="9"/>
        <v>125.25996815606052</v>
      </c>
      <c r="AC23">
        <f t="shared" si="10"/>
        <v>46.920851621461914</v>
      </c>
      <c r="AD23">
        <f t="shared" si="11"/>
        <v>112.6153333333334</v>
      </c>
      <c r="AE23">
        <f t="shared" si="12"/>
        <v>121.99909679444778</v>
      </c>
      <c r="AG23">
        <f t="shared" si="13"/>
        <v>177.47031688418429</v>
      </c>
      <c r="AH23" s="43">
        <f t="shared" si="14"/>
        <v>277.56183714426226</v>
      </c>
      <c r="AI23">
        <f t="shared" si="15"/>
        <v>40322.82683709859</v>
      </c>
      <c r="AJ23">
        <f t="shared" si="16"/>
        <v>145.27511149214968</v>
      </c>
    </row>
    <row r="24" spans="1:36" ht="12.75">
      <c r="A24" s="2">
        <v>39783</v>
      </c>
      <c r="B24" s="18">
        <v>0.6298611111111111</v>
      </c>
      <c r="C24" s="18">
        <f t="shared" si="0"/>
        <v>0.6298611111124046</v>
      </c>
      <c r="D24">
        <v>187.38388027777776</v>
      </c>
      <c r="E24" s="10">
        <v>20.045844444444445</v>
      </c>
      <c r="F24">
        <v>187.8776175</v>
      </c>
      <c r="G24" s="10">
        <v>19.859494444444447</v>
      </c>
      <c r="H24" s="50">
        <f t="shared" si="1"/>
        <v>-27.829557498897827</v>
      </c>
      <c r="I24" s="51">
        <f t="shared" si="2"/>
        <v>11.180999999999841</v>
      </c>
      <c r="J24" s="51">
        <f t="shared" si="3"/>
        <v>29.991649364188973</v>
      </c>
      <c r="K24" s="55">
        <v>15.498850486890912</v>
      </c>
      <c r="L24" s="35"/>
      <c r="M24" s="27">
        <f t="shared" si="17"/>
        <v>7</v>
      </c>
      <c r="N24" s="28">
        <f t="shared" si="4"/>
        <v>15.362255852735771</v>
      </c>
      <c r="O24" s="29">
        <f t="shared" si="5"/>
        <v>1.8862478393562379</v>
      </c>
      <c r="W24">
        <v>188.22351361111112</v>
      </c>
      <c r="X24">
        <v>21.920058333333333</v>
      </c>
      <c r="Y24">
        <f t="shared" si="6"/>
        <v>19.519509554294725</v>
      </c>
      <c r="Z24">
        <f t="shared" si="7"/>
        <v>123.63383333333317</v>
      </c>
      <c r="AA24">
        <f t="shared" si="8"/>
        <v>125.16523478160622</v>
      </c>
      <c r="AB24">
        <f t="shared" si="9"/>
        <v>125.14480522810867</v>
      </c>
      <c r="AC24">
        <f t="shared" si="10"/>
        <v>47.32603311296135</v>
      </c>
      <c r="AD24">
        <f t="shared" si="11"/>
        <v>112.45283333333333</v>
      </c>
      <c r="AE24">
        <f t="shared" si="12"/>
        <v>122.00570943567992</v>
      </c>
      <c r="AG24">
        <f t="shared" si="13"/>
        <v>177.34494118644213</v>
      </c>
      <c r="AH24" s="43">
        <f t="shared" si="14"/>
        <v>277.1625935814751</v>
      </c>
      <c r="AI24">
        <f t="shared" si="15"/>
        <v>40194.771315020465</v>
      </c>
      <c r="AJ24">
        <f t="shared" si="16"/>
        <v>145.02235238755173</v>
      </c>
    </row>
    <row r="25" spans="1:36" ht="12.75">
      <c r="A25" s="2">
        <v>39783</v>
      </c>
      <c r="B25" s="18">
        <v>0.6305555555555555</v>
      </c>
      <c r="C25" s="18">
        <f t="shared" si="0"/>
        <v>0.6305555555591127</v>
      </c>
      <c r="D25">
        <v>187.62576055555556</v>
      </c>
      <c r="E25" s="10">
        <v>20.023191666666666</v>
      </c>
      <c r="F25">
        <v>188.1142861111111</v>
      </c>
      <c r="G25" s="10">
        <v>19.83788333333333</v>
      </c>
      <c r="H25" s="50">
        <f t="shared" si="1"/>
        <v>-27.53977143770716</v>
      </c>
      <c r="I25" s="51">
        <f t="shared" si="2"/>
        <v>11.118500000000111</v>
      </c>
      <c r="J25" s="51">
        <f t="shared" si="3"/>
        <v>29.699495839006318</v>
      </c>
      <c r="K25" s="55">
        <v>15.498850486890912</v>
      </c>
      <c r="L25" s="35"/>
      <c r="M25" s="27">
        <f t="shared" si="17"/>
        <v>8</v>
      </c>
      <c r="N25" s="28">
        <f t="shared" si="4"/>
        <v>15.326996542826752</v>
      </c>
      <c r="O25" s="29">
        <f t="shared" si="5"/>
        <v>2.1540688876095393</v>
      </c>
      <c r="W25">
        <v>188.47244472222224</v>
      </c>
      <c r="X25">
        <v>21.894677777777776</v>
      </c>
      <c r="Y25">
        <f t="shared" si="6"/>
        <v>20.214255544820855</v>
      </c>
      <c r="Z25">
        <f t="shared" si="7"/>
        <v>123.40766666666674</v>
      </c>
      <c r="AA25">
        <f t="shared" si="8"/>
        <v>125.05226235195607</v>
      </c>
      <c r="AB25">
        <f t="shared" si="9"/>
        <v>125.03039908887204</v>
      </c>
      <c r="AC25">
        <f t="shared" si="10"/>
        <v>47.73033501473434</v>
      </c>
      <c r="AD25">
        <f t="shared" si="11"/>
        <v>112.28916666666663</v>
      </c>
      <c r="AE25">
        <f t="shared" si="12"/>
        <v>122.01246588489722</v>
      </c>
      <c r="AG25">
        <f t="shared" si="13"/>
        <v>177.2206822121696</v>
      </c>
      <c r="AH25" s="43">
        <f t="shared" si="14"/>
        <v>276.7642240758596</v>
      </c>
      <c r="AI25">
        <f t="shared" si="15"/>
        <v>40067.113605472616</v>
      </c>
      <c r="AJ25">
        <f t="shared" si="16"/>
        <v>144.769844221233</v>
      </c>
    </row>
    <row r="26" spans="1:36" ht="12.75">
      <c r="A26" s="2">
        <v>39783</v>
      </c>
      <c r="B26" s="18">
        <v>0.63125</v>
      </c>
      <c r="C26" s="18">
        <f t="shared" si="0"/>
        <v>0.6312499999985448</v>
      </c>
      <c r="D26">
        <v>187.86752694444445</v>
      </c>
      <c r="E26" s="10">
        <v>19.999808333333334</v>
      </c>
      <c r="F26">
        <v>188.35085166666667</v>
      </c>
      <c r="G26" s="10">
        <v>19.81557777777778</v>
      </c>
      <c r="H26" s="50">
        <f t="shared" si="1"/>
        <v>-27.25063367398415</v>
      </c>
      <c r="I26" s="51">
        <f t="shared" si="2"/>
        <v>11.053833333333287</v>
      </c>
      <c r="J26" s="51">
        <f t="shared" si="3"/>
        <v>29.40721453988441</v>
      </c>
      <c r="K26" s="55">
        <v>15.498850486890912</v>
      </c>
      <c r="L26" s="35"/>
      <c r="M26" s="27">
        <f t="shared" si="17"/>
        <v>9</v>
      </c>
      <c r="N26" s="28">
        <f t="shared" si="4"/>
        <v>15.287068481294835</v>
      </c>
      <c r="O26" s="29">
        <f t="shared" si="5"/>
        <v>2.4212337856127415</v>
      </c>
      <c r="W26">
        <v>188.72124055555557</v>
      </c>
      <c r="X26">
        <v>21.868544444444446</v>
      </c>
      <c r="Y26">
        <f t="shared" si="6"/>
        <v>20.90745947458761</v>
      </c>
      <c r="Z26">
        <f t="shared" si="7"/>
        <v>123.17799999999998</v>
      </c>
      <c r="AA26">
        <f t="shared" si="8"/>
        <v>124.93975166327778</v>
      </c>
      <c r="AB26">
        <f t="shared" si="9"/>
        <v>124.91641447117681</v>
      </c>
      <c r="AC26">
        <f t="shared" si="10"/>
        <v>48.1337614428647</v>
      </c>
      <c r="AD26">
        <f t="shared" si="11"/>
        <v>112.1241666666667</v>
      </c>
      <c r="AE26">
        <f t="shared" si="12"/>
        <v>122.01921054216446</v>
      </c>
      <c r="AG26">
        <f t="shared" si="13"/>
        <v>177.0971867478684</v>
      </c>
      <c r="AH26" s="43">
        <f t="shared" si="14"/>
        <v>276.36617674532664</v>
      </c>
      <c r="AI26">
        <f t="shared" si="15"/>
        <v>39939.69320423181</v>
      </c>
      <c r="AJ26">
        <f t="shared" si="16"/>
        <v>144.51729829817964</v>
      </c>
    </row>
    <row r="27" spans="1:36" ht="12.75">
      <c r="A27" s="2">
        <v>39783</v>
      </c>
      <c r="B27" s="18">
        <v>0.6319444444444444</v>
      </c>
      <c r="C27" s="18">
        <f t="shared" si="0"/>
        <v>0.6319444444452529</v>
      </c>
      <c r="D27">
        <v>188.10917583333332</v>
      </c>
      <c r="E27" s="10">
        <v>19.97569722222222</v>
      </c>
      <c r="F27">
        <v>188.58731083333333</v>
      </c>
      <c r="G27" s="10">
        <v>19.79257777777778</v>
      </c>
      <c r="H27" s="50">
        <f t="shared" si="1"/>
        <v>-26.96215530234277</v>
      </c>
      <c r="I27" s="51">
        <f t="shared" si="2"/>
        <v>10.987166666666397</v>
      </c>
      <c r="J27" s="51">
        <f t="shared" si="3"/>
        <v>29.114869910558685</v>
      </c>
      <c r="K27" s="55">
        <v>15.498850486890912</v>
      </c>
      <c r="L27" s="35"/>
      <c r="M27" s="27">
        <f t="shared" si="17"/>
        <v>10</v>
      </c>
      <c r="N27" s="28">
        <f t="shared" si="4"/>
        <v>15.242483830614358</v>
      </c>
      <c r="O27" s="29">
        <f t="shared" si="5"/>
        <v>2.687661152349827</v>
      </c>
      <c r="W27">
        <v>188.9698975</v>
      </c>
      <c r="X27">
        <v>21.84165833333333</v>
      </c>
      <c r="Y27">
        <f t="shared" si="6"/>
        <v>21.599113340207797</v>
      </c>
      <c r="Z27">
        <f t="shared" si="7"/>
        <v>122.94483333333311</v>
      </c>
      <c r="AA27">
        <f t="shared" si="8"/>
        <v>124.827696207389</v>
      </c>
      <c r="AB27">
        <f t="shared" si="9"/>
        <v>124.80284585207269</v>
      </c>
      <c r="AC27">
        <f t="shared" si="10"/>
        <v>48.53631557772978</v>
      </c>
      <c r="AD27">
        <f t="shared" si="11"/>
        <v>111.95766666666671</v>
      </c>
      <c r="AE27">
        <f t="shared" si="12"/>
        <v>122.02578848467003</v>
      </c>
      <c r="AG27">
        <f t="shared" si="13"/>
        <v>176.97435533336005</v>
      </c>
      <c r="AH27" s="43">
        <f t="shared" si="14"/>
        <v>275.9683546026177</v>
      </c>
      <c r="AI27">
        <f t="shared" si="15"/>
        <v>39812.4852666636</v>
      </c>
      <c r="AJ27">
        <f t="shared" si="16"/>
        <v>144.26467601327633</v>
      </c>
    </row>
    <row r="28" spans="1:36" ht="12.75">
      <c r="A28" s="2">
        <v>39783</v>
      </c>
      <c r="B28" s="18">
        <v>0.6326388888888889</v>
      </c>
      <c r="C28" s="18">
        <f t="shared" si="0"/>
        <v>0.632638888891961</v>
      </c>
      <c r="D28">
        <v>188.35070416666667</v>
      </c>
      <c r="E28" s="10">
        <v>19.950858333333333</v>
      </c>
      <c r="F28">
        <v>188.82366027777778</v>
      </c>
      <c r="G28" s="10">
        <v>19.76888333333333</v>
      </c>
      <c r="H28" s="50">
        <f t="shared" si="1"/>
        <v>-26.674316608236015</v>
      </c>
      <c r="I28" s="51">
        <f t="shared" si="2"/>
        <v>10.91850000000008</v>
      </c>
      <c r="J28" s="51">
        <f t="shared" si="3"/>
        <v>28.8224358576165</v>
      </c>
      <c r="K28" s="55">
        <v>15.498850486890912</v>
      </c>
      <c r="L28" s="35"/>
      <c r="M28" s="27">
        <f t="shared" si="17"/>
        <v>11</v>
      </c>
      <c r="N28" s="28">
        <f t="shared" si="4"/>
        <v>15.19325617170182</v>
      </c>
      <c r="O28" s="29">
        <f t="shared" si="5"/>
        <v>2.953269831463949</v>
      </c>
      <c r="W28">
        <v>189.21841138888888</v>
      </c>
      <c r="X28">
        <v>21.814025</v>
      </c>
      <c r="Y28">
        <f t="shared" si="6"/>
        <v>22.28917766518285</v>
      </c>
      <c r="Z28">
        <f t="shared" si="7"/>
        <v>122.70850000000017</v>
      </c>
      <c r="AA28">
        <f t="shared" si="8"/>
        <v>124.71641196426447</v>
      </c>
      <c r="AB28">
        <f t="shared" si="9"/>
        <v>124.69001028198703</v>
      </c>
      <c r="AC28">
        <f t="shared" si="10"/>
        <v>48.937938690406426</v>
      </c>
      <c r="AD28">
        <f t="shared" si="11"/>
        <v>111.79000000000009</v>
      </c>
      <c r="AE28">
        <f t="shared" si="12"/>
        <v>122.03247905072648</v>
      </c>
      <c r="AG28">
        <f t="shared" si="13"/>
        <v>176.85260010888317</v>
      </c>
      <c r="AH28" s="43">
        <f t="shared" si="14"/>
        <v>275.5713268726075</v>
      </c>
      <c r="AI28">
        <f t="shared" si="15"/>
        <v>39685.64920175928</v>
      </c>
      <c r="AJ28">
        <f t="shared" si="16"/>
        <v>144.01225864875764</v>
      </c>
    </row>
    <row r="29" spans="1:36" ht="12.75">
      <c r="A29" s="2">
        <v>39783</v>
      </c>
      <c r="B29" s="18">
        <v>0.6333333333333333</v>
      </c>
      <c r="C29" s="18">
        <f t="shared" si="0"/>
        <v>0.6333333333313931</v>
      </c>
      <c r="D29">
        <v>188.59210833333336</v>
      </c>
      <c r="E29" s="10">
        <v>19.925291666666666</v>
      </c>
      <c r="F29">
        <v>189.05989694444446</v>
      </c>
      <c r="G29" s="10">
        <v>19.744500000000002</v>
      </c>
      <c r="H29" s="50">
        <f t="shared" si="1"/>
        <v>-26.38714489641879</v>
      </c>
      <c r="I29" s="51">
        <f t="shared" si="2"/>
        <v>10.847499999999854</v>
      </c>
      <c r="J29" s="51">
        <f t="shared" si="3"/>
        <v>28.529803224603512</v>
      </c>
      <c r="K29" s="55">
        <v>15.498850486890912</v>
      </c>
      <c r="L29" s="35"/>
      <c r="M29" s="27">
        <f t="shared" si="17"/>
        <v>12</v>
      </c>
      <c r="N29" s="28">
        <f t="shared" si="4"/>
        <v>15.139400499779006</v>
      </c>
      <c r="O29" s="29">
        <f t="shared" si="5"/>
        <v>3.2179789159784398</v>
      </c>
      <c r="W29">
        <v>189.46677888888888</v>
      </c>
      <c r="X29">
        <v>21.785641666666667</v>
      </c>
      <c r="Y29">
        <f t="shared" si="6"/>
        <v>22.977643421542826</v>
      </c>
      <c r="Z29">
        <f t="shared" si="7"/>
        <v>122.46849999999988</v>
      </c>
      <c r="AA29">
        <f t="shared" si="8"/>
        <v>124.60539951967387</v>
      </c>
      <c r="AB29">
        <f t="shared" si="9"/>
        <v>124.5774093706933</v>
      </c>
      <c r="AC29">
        <f t="shared" si="10"/>
        <v>49.33865027464951</v>
      </c>
      <c r="AD29">
        <f t="shared" si="11"/>
        <v>111.62100000000002</v>
      </c>
      <c r="AE29">
        <f t="shared" si="12"/>
        <v>122.03913328078079</v>
      </c>
      <c r="AG29">
        <f t="shared" si="13"/>
        <v>176.7314497009978</v>
      </c>
      <c r="AH29" s="43">
        <f t="shared" si="14"/>
        <v>275.17433602505815</v>
      </c>
      <c r="AI29">
        <f t="shared" si="15"/>
        <v>39558.96501633788</v>
      </c>
      <c r="AJ29">
        <f t="shared" si="16"/>
        <v>143.75964556787568</v>
      </c>
    </row>
    <row r="30" spans="1:36" ht="12.75">
      <c r="A30" s="2">
        <v>39783</v>
      </c>
      <c r="B30" s="18">
        <v>0.6340277777777777</v>
      </c>
      <c r="C30" s="18">
        <f t="shared" si="0"/>
        <v>0.6340277777781012</v>
      </c>
      <c r="D30">
        <v>188.83338472222223</v>
      </c>
      <c r="E30" s="10">
        <v>19.89899722222222</v>
      </c>
      <c r="F30">
        <v>189.29601777777776</v>
      </c>
      <c r="G30" s="10">
        <v>19.71942222222222</v>
      </c>
      <c r="H30" s="50">
        <f t="shared" si="1"/>
        <v>-26.100667515220508</v>
      </c>
      <c r="I30" s="51">
        <f t="shared" si="2"/>
        <v>10.774499999999989</v>
      </c>
      <c r="J30" s="51">
        <f t="shared" si="3"/>
        <v>28.23711555718974</v>
      </c>
      <c r="K30" s="55">
        <v>15.492836268578705</v>
      </c>
      <c r="L30" s="35"/>
      <c r="M30" s="27">
        <f t="shared" si="17"/>
        <v>13</v>
      </c>
      <c r="N30" s="28">
        <f t="shared" si="4"/>
        <v>15.080933219805292</v>
      </c>
      <c r="O30" s="29">
        <f t="shared" si="5"/>
        <v>3.4817077729418617</v>
      </c>
      <c r="W30">
        <v>189.71499638888886</v>
      </c>
      <c r="X30">
        <v>21.756508333333333</v>
      </c>
      <c r="Y30">
        <f t="shared" si="6"/>
        <v>23.66448733695984</v>
      </c>
      <c r="Z30">
        <f t="shared" si="7"/>
        <v>122.22516666666671</v>
      </c>
      <c r="AA30">
        <f t="shared" si="8"/>
        <v>124.49497711801705</v>
      </c>
      <c r="AB30">
        <f t="shared" si="9"/>
        <v>124.46536244160579</v>
      </c>
      <c r="AC30">
        <f t="shared" si="10"/>
        <v>49.73845407906265</v>
      </c>
      <c r="AD30">
        <f t="shared" si="11"/>
        <v>111.45066666666672</v>
      </c>
      <c r="AE30">
        <f t="shared" si="12"/>
        <v>122.04574926895029</v>
      </c>
      <c r="AG30">
        <f t="shared" si="13"/>
        <v>176.61115179179697</v>
      </c>
      <c r="AH30" s="43">
        <f t="shared" si="14"/>
        <v>274.7778419441571</v>
      </c>
      <c r="AI30">
        <f t="shared" si="15"/>
        <v>39432.56915463115</v>
      </c>
      <c r="AJ30">
        <f t="shared" si="16"/>
        <v>143.5070924046525</v>
      </c>
    </row>
    <row r="31" spans="1:36" ht="12.75">
      <c r="A31" s="2">
        <v>39783</v>
      </c>
      <c r="B31" s="18">
        <v>0.6347222222222222</v>
      </c>
      <c r="C31" s="18">
        <f t="shared" si="0"/>
        <v>0.6347222222248092</v>
      </c>
      <c r="D31">
        <v>189.07453</v>
      </c>
      <c r="E31" s="10">
        <v>19.87197777777778</v>
      </c>
      <c r="F31">
        <v>189.5320191666667</v>
      </c>
      <c r="G31" s="10">
        <v>19.69365277777778</v>
      </c>
      <c r="H31" s="50">
        <f t="shared" si="1"/>
        <v>-25.814864383444835</v>
      </c>
      <c r="I31" s="51">
        <f t="shared" si="2"/>
        <v>10.699500000000057</v>
      </c>
      <c r="J31" s="51">
        <f t="shared" si="3"/>
        <v>27.94434689495623</v>
      </c>
      <c r="K31" s="55">
        <v>15.492836268578705</v>
      </c>
      <c r="L31" s="35"/>
      <c r="M31" s="27">
        <f t="shared" si="17"/>
        <v>14</v>
      </c>
      <c r="N31" s="28">
        <f t="shared" si="4"/>
        <v>15.017872141480543</v>
      </c>
      <c r="O31" s="29">
        <f t="shared" si="5"/>
        <v>3.7443760679895854</v>
      </c>
      <c r="W31">
        <v>189.9630597222222</v>
      </c>
      <c r="X31">
        <v>21.726630555555555</v>
      </c>
      <c r="Y31">
        <f t="shared" si="6"/>
        <v>24.34968484196598</v>
      </c>
      <c r="Z31">
        <f t="shared" si="7"/>
        <v>121.97866666666663</v>
      </c>
      <c r="AA31">
        <f t="shared" si="8"/>
        <v>124.38529765885049</v>
      </c>
      <c r="AB31">
        <f t="shared" si="9"/>
        <v>124.35402348425517</v>
      </c>
      <c r="AC31">
        <f t="shared" si="10"/>
        <v>50.13730586660573</v>
      </c>
      <c r="AD31">
        <f t="shared" si="11"/>
        <v>111.27916666666657</v>
      </c>
      <c r="AE31">
        <f t="shared" si="12"/>
        <v>122.052457466408</v>
      </c>
      <c r="AG31">
        <f t="shared" si="13"/>
        <v>176.49190114749123</v>
      </c>
      <c r="AH31" s="43">
        <f t="shared" si="14"/>
        <v>274.38210202021475</v>
      </c>
      <c r="AI31">
        <f t="shared" si="15"/>
        <v>39306.532112176785</v>
      </c>
      <c r="AJ31">
        <f t="shared" si="16"/>
        <v>143.2547233320668</v>
      </c>
    </row>
    <row r="32" spans="1:36" ht="12.75">
      <c r="A32" s="2">
        <v>39783</v>
      </c>
      <c r="B32" s="18">
        <v>0.6354166666666666</v>
      </c>
      <c r="C32" s="18">
        <f t="shared" si="0"/>
        <v>0.6354166666642413</v>
      </c>
      <c r="D32">
        <v>189.31554055555557</v>
      </c>
      <c r="E32" s="10">
        <v>19.84423333333333</v>
      </c>
      <c r="F32">
        <v>189.76789805555558</v>
      </c>
      <c r="G32" s="10">
        <v>19.667194444444444</v>
      </c>
      <c r="H32" s="50">
        <f t="shared" si="1"/>
        <v>-25.52976293482078</v>
      </c>
      <c r="I32" s="51">
        <f t="shared" si="2"/>
        <v>10.622333333333245</v>
      </c>
      <c r="J32" s="51">
        <f t="shared" si="3"/>
        <v>27.65145133537463</v>
      </c>
      <c r="K32" s="55">
        <v>15.492836268578705</v>
      </c>
      <c r="L32" s="35"/>
      <c r="M32" s="27">
        <f t="shared" si="17"/>
        <v>15</v>
      </c>
      <c r="N32" s="28">
        <f t="shared" si="4"/>
        <v>14.950236473820109</v>
      </c>
      <c r="O32" s="29">
        <f t="shared" si="5"/>
        <v>4.005903789814413</v>
      </c>
      <c r="W32">
        <v>190.21096527777777</v>
      </c>
      <c r="X32">
        <v>21.696005555555555</v>
      </c>
      <c r="Y32">
        <f t="shared" si="6"/>
        <v>25.033211198755968</v>
      </c>
      <c r="Z32">
        <f t="shared" si="7"/>
        <v>121.72866666666664</v>
      </c>
      <c r="AA32">
        <f t="shared" si="8"/>
        <v>124.27602323604485</v>
      </c>
      <c r="AB32">
        <f t="shared" si="9"/>
        <v>124.24305570891568</v>
      </c>
      <c r="AC32">
        <f t="shared" si="10"/>
        <v>50.53520917484582</v>
      </c>
      <c r="AD32">
        <f t="shared" si="11"/>
        <v>111.1063333333334</v>
      </c>
      <c r="AE32">
        <f t="shared" si="12"/>
        <v>122.05910319645648</v>
      </c>
      <c r="AG32">
        <f t="shared" si="13"/>
        <v>176.3733465845726</v>
      </c>
      <c r="AH32" s="43">
        <f t="shared" si="14"/>
        <v>273.98657776787593</v>
      </c>
      <c r="AI32">
        <f t="shared" si="15"/>
        <v>39180.69950342518</v>
      </c>
      <c r="AJ32">
        <f t="shared" si="16"/>
        <v>143.00225880633994</v>
      </c>
    </row>
    <row r="33" spans="1:36" ht="12.75">
      <c r="A33" s="2">
        <v>39783</v>
      </c>
      <c r="B33" s="18">
        <v>0.6361111111111112</v>
      </c>
      <c r="C33" s="18">
        <f t="shared" si="0"/>
        <v>0.6361111111109494</v>
      </c>
      <c r="D33">
        <v>189.5564136111111</v>
      </c>
      <c r="E33" s="10">
        <v>19.81576388888889</v>
      </c>
      <c r="F33">
        <v>190.0036513888889</v>
      </c>
      <c r="G33" s="10">
        <v>19.640047222222222</v>
      </c>
      <c r="H33" s="50">
        <f t="shared" si="1"/>
        <v>-25.24534361186982</v>
      </c>
      <c r="I33" s="51">
        <f t="shared" si="2"/>
        <v>10.542999999999978</v>
      </c>
      <c r="J33" s="51">
        <f t="shared" si="3"/>
        <v>27.358403152987126</v>
      </c>
      <c r="K33" s="55">
        <v>15.492836268578705</v>
      </c>
      <c r="L33" s="35"/>
      <c r="M33" s="27">
        <f t="shared" si="17"/>
        <v>16</v>
      </c>
      <c r="N33" s="28">
        <f t="shared" si="4"/>
        <v>14.878046819303554</v>
      </c>
      <c r="O33" s="29">
        <f t="shared" si="5"/>
        <v>4.2662112745388026</v>
      </c>
      <c r="W33">
        <v>190.45871</v>
      </c>
      <c r="X33">
        <v>21.664638888888888</v>
      </c>
      <c r="Y33">
        <f t="shared" si="6"/>
        <v>25.71507333847662</v>
      </c>
      <c r="Z33">
        <f t="shared" si="7"/>
        <v>121.47549999999995</v>
      </c>
      <c r="AA33">
        <f t="shared" si="8"/>
        <v>124.16747600339318</v>
      </c>
      <c r="AB33">
        <f t="shared" si="9"/>
        <v>124.13278231169585</v>
      </c>
      <c r="AC33">
        <f t="shared" si="10"/>
        <v>50.93215177490449</v>
      </c>
      <c r="AD33">
        <f t="shared" si="11"/>
        <v>110.93249999999998</v>
      </c>
      <c r="AE33">
        <f t="shared" si="12"/>
        <v>122.06598068533222</v>
      </c>
      <c r="AG33">
        <f t="shared" si="13"/>
        <v>176.25591610157798</v>
      </c>
      <c r="AH33" s="43">
        <f t="shared" si="14"/>
        <v>273.59185984171256</v>
      </c>
      <c r="AI33">
        <f t="shared" si="15"/>
        <v>39055.23540546919</v>
      </c>
      <c r="AJ33">
        <f t="shared" si="16"/>
        <v>142.74999054454588</v>
      </c>
    </row>
    <row r="34" spans="1:36" ht="12.75">
      <c r="A34" s="2">
        <v>39783</v>
      </c>
      <c r="B34" s="18">
        <v>0.6368055555555555</v>
      </c>
      <c r="C34" s="18">
        <f t="shared" si="0"/>
        <v>0.6368055555576575</v>
      </c>
      <c r="D34">
        <v>189.79714555555555</v>
      </c>
      <c r="E34" s="10">
        <v>19.786572222222222</v>
      </c>
      <c r="F34">
        <v>190.23927638888887</v>
      </c>
      <c r="G34" s="10">
        <v>19.612208333333335</v>
      </c>
      <c r="H34" s="50">
        <f t="shared" si="1"/>
        <v>-24.961649167978642</v>
      </c>
      <c r="I34" s="51">
        <f t="shared" si="2"/>
        <v>10.461833333333246</v>
      </c>
      <c r="J34" s="51">
        <f t="shared" si="3"/>
        <v>27.065363213518705</v>
      </c>
      <c r="K34" s="55">
        <v>15.492836268578705</v>
      </c>
      <c r="L34" s="35"/>
      <c r="M34" s="27">
        <f t="shared" si="17"/>
        <v>17</v>
      </c>
      <c r="N34" s="28">
        <f t="shared" si="4"/>
        <v>14.801325167598963</v>
      </c>
      <c r="O34" s="29">
        <f t="shared" si="5"/>
        <v>4.525219229981252</v>
      </c>
      <c r="W34">
        <v>190.7062897222222</v>
      </c>
      <c r="X34">
        <v>21.632525</v>
      </c>
      <c r="Y34">
        <f t="shared" si="6"/>
        <v>26.39520004376654</v>
      </c>
      <c r="Z34">
        <f t="shared" si="7"/>
        <v>121.21899999999997</v>
      </c>
      <c r="AA34">
        <f t="shared" si="8"/>
        <v>124.05947181231446</v>
      </c>
      <c r="AB34">
        <f t="shared" si="9"/>
        <v>124.02302042148237</v>
      </c>
      <c r="AC34">
        <f t="shared" si="10"/>
        <v>51.32810476110526</v>
      </c>
      <c r="AD34">
        <f t="shared" si="11"/>
        <v>110.75716666666672</v>
      </c>
      <c r="AE34">
        <f t="shared" si="12"/>
        <v>122.0726189872028</v>
      </c>
      <c r="AG34">
        <f t="shared" si="13"/>
        <v>176.13918002143907</v>
      </c>
      <c r="AH34" s="43">
        <f t="shared" si="14"/>
        <v>273.19745401303595</v>
      </c>
      <c r="AI34">
        <f t="shared" si="15"/>
        <v>38930.00824067659</v>
      </c>
      <c r="AJ34">
        <f t="shared" si="16"/>
        <v>142.49769779633084</v>
      </c>
    </row>
    <row r="35" spans="1:36" ht="12.75">
      <c r="A35" s="2">
        <v>39783</v>
      </c>
      <c r="B35" s="18">
        <v>0.6375</v>
      </c>
      <c r="C35" s="18">
        <f t="shared" si="0"/>
        <v>0.6374999999970896</v>
      </c>
      <c r="D35">
        <v>190.0377325</v>
      </c>
      <c r="E35" s="10">
        <v>19.756658333333334</v>
      </c>
      <c r="F35">
        <v>190.47476916666668</v>
      </c>
      <c r="G35" s="10">
        <v>19.58368611111111</v>
      </c>
      <c r="H35" s="50">
        <f t="shared" si="1"/>
        <v>-24.678675814549596</v>
      </c>
      <c r="I35" s="51">
        <f t="shared" si="2"/>
        <v>10.378333333333458</v>
      </c>
      <c r="J35" s="51">
        <f t="shared" si="3"/>
        <v>26.772128095043463</v>
      </c>
      <c r="K35" s="55">
        <v>15.492836268578705</v>
      </c>
      <c r="L35" s="35"/>
      <c r="M35" s="27">
        <f t="shared" si="17"/>
        <v>18</v>
      </c>
      <c r="N35" s="28">
        <f t="shared" si="4"/>
        <v>14.720094888864665</v>
      </c>
      <c r="O35" s="29">
        <f t="shared" si="5"/>
        <v>4.782848759809464</v>
      </c>
      <c r="W35">
        <v>190.9537011111111</v>
      </c>
      <c r="X35">
        <v>21.599669444444444</v>
      </c>
      <c r="Y35">
        <f t="shared" si="6"/>
        <v>27.073628028701947</v>
      </c>
      <c r="Z35">
        <f t="shared" si="7"/>
        <v>120.95900000000007</v>
      </c>
      <c r="AA35">
        <f t="shared" si="8"/>
        <v>123.95184958537945</v>
      </c>
      <c r="AB35">
        <f t="shared" si="9"/>
        <v>123.91360994732905</v>
      </c>
      <c r="AC35">
        <f t="shared" si="10"/>
        <v>51.72310273717712</v>
      </c>
      <c r="AD35">
        <f t="shared" si="11"/>
        <v>110.58066666666662</v>
      </c>
      <c r="AE35">
        <f t="shared" si="12"/>
        <v>122.07933157256807</v>
      </c>
      <c r="AG35">
        <f t="shared" si="13"/>
        <v>176.02321169544362</v>
      </c>
      <c r="AH35" s="43">
        <f t="shared" si="14"/>
        <v>272.80330925299097</v>
      </c>
      <c r="AI35">
        <f t="shared" si="15"/>
        <v>38804.99351900008</v>
      </c>
      <c r="AJ35">
        <f t="shared" si="16"/>
        <v>142.24531815709503</v>
      </c>
    </row>
    <row r="36" spans="1:36" ht="12.75">
      <c r="A36" s="2">
        <v>39783</v>
      </c>
      <c r="B36" s="18">
        <v>0.6381944444444444</v>
      </c>
      <c r="C36" s="18">
        <f t="shared" si="0"/>
        <v>0.6381944444437977</v>
      </c>
      <c r="D36">
        <v>190.27817194444447</v>
      </c>
      <c r="E36" s="10">
        <v>19.72602222222222</v>
      </c>
      <c r="F36">
        <v>190.71012694444443</v>
      </c>
      <c r="G36" s="10">
        <v>19.554475</v>
      </c>
      <c r="H36" s="50">
        <f t="shared" si="1"/>
        <v>-24.39640410327669</v>
      </c>
      <c r="I36" s="51">
        <f t="shared" si="2"/>
        <v>10.292833333333178</v>
      </c>
      <c r="J36" s="51">
        <f t="shared" si="3"/>
        <v>26.47880192150223</v>
      </c>
      <c r="K36" s="55">
        <v>15.492836268578705</v>
      </c>
      <c r="L36" s="35"/>
      <c r="M36" s="27">
        <f t="shared" si="17"/>
        <v>19</v>
      </c>
      <c r="N36" s="28">
        <f t="shared" si="4"/>
        <v>14.634380726630459</v>
      </c>
      <c r="O36" s="29">
        <f t="shared" si="5"/>
        <v>5.0390213875729435</v>
      </c>
      <c r="W36">
        <v>191.20094055555555</v>
      </c>
      <c r="X36">
        <v>21.56607222222222</v>
      </c>
      <c r="Y36">
        <f t="shared" si="6"/>
        <v>27.75031765132009</v>
      </c>
      <c r="Z36">
        <f t="shared" si="7"/>
        <v>120.69583333333327</v>
      </c>
      <c r="AA36">
        <f t="shared" si="8"/>
        <v>123.84492041976098</v>
      </c>
      <c r="AB36">
        <f t="shared" si="9"/>
        <v>123.80486320357815</v>
      </c>
      <c r="AC36">
        <f t="shared" si="10"/>
        <v>52.1170861096351</v>
      </c>
      <c r="AD36">
        <f t="shared" si="11"/>
        <v>110.40300000000009</v>
      </c>
      <c r="AE36">
        <f t="shared" si="12"/>
        <v>122.08608877984068</v>
      </c>
      <c r="AG36">
        <f t="shared" si="13"/>
        <v>175.90822703482127</v>
      </c>
      <c r="AH36" s="43">
        <f t="shared" si="14"/>
        <v>272.40981112110387</v>
      </c>
      <c r="AI36">
        <f t="shared" si="15"/>
        <v>38680.303500161135</v>
      </c>
      <c r="AJ36">
        <f t="shared" si="16"/>
        <v>141.99306310214072</v>
      </c>
    </row>
    <row r="37" spans="1:36" ht="12.75">
      <c r="A37" s="2">
        <v>39783</v>
      </c>
      <c r="B37" s="18">
        <v>0.638888888888889</v>
      </c>
      <c r="C37" s="18">
        <f t="shared" si="0"/>
        <v>0.6388888888905058</v>
      </c>
      <c r="D37">
        <v>190.51846</v>
      </c>
      <c r="E37" s="10">
        <v>19.694666666666667</v>
      </c>
      <c r="F37">
        <v>190.94534666666667</v>
      </c>
      <c r="G37" s="10">
        <v>19.524577777777775</v>
      </c>
      <c r="H37" s="50">
        <f t="shared" si="1"/>
        <v>-24.11487695133872</v>
      </c>
      <c r="I37" s="51">
        <f t="shared" si="2"/>
        <v>10.20533333333347</v>
      </c>
      <c r="J37" s="51">
        <f t="shared" si="3"/>
        <v>26.18541805705333</v>
      </c>
      <c r="K37" s="55">
        <v>15.492836268578705</v>
      </c>
      <c r="L37" s="35"/>
      <c r="M37" s="27">
        <f t="shared" si="17"/>
        <v>20</v>
      </c>
      <c r="N37" s="28">
        <f t="shared" si="4"/>
        <v>14.544208790260491</v>
      </c>
      <c r="O37" s="29">
        <f t="shared" si="5"/>
        <v>5.29365908060767</v>
      </c>
      <c r="W37">
        <v>191.44800416666666</v>
      </c>
      <c r="X37">
        <v>21.53173333333333</v>
      </c>
      <c r="Y37">
        <f t="shared" si="6"/>
        <v>28.42522774601583</v>
      </c>
      <c r="Z37">
        <f t="shared" si="7"/>
        <v>120.42933333333337</v>
      </c>
      <c r="AA37">
        <f t="shared" si="8"/>
        <v>123.73850613096955</v>
      </c>
      <c r="AB37">
        <f t="shared" si="9"/>
        <v>123.6966032411516</v>
      </c>
      <c r="AC37">
        <f t="shared" si="10"/>
        <v>52.51005700186185</v>
      </c>
      <c r="AD37">
        <f t="shared" si="11"/>
        <v>110.2239999999999</v>
      </c>
      <c r="AE37">
        <f t="shared" si="12"/>
        <v>122.09273632095712</v>
      </c>
      <c r="AG37">
        <f t="shared" si="13"/>
        <v>175.79399955824832</v>
      </c>
      <c r="AH37" s="43">
        <f t="shared" si="14"/>
        <v>272.01666050898</v>
      </c>
      <c r="AI37">
        <f t="shared" si="15"/>
        <v>38555.855750872994</v>
      </c>
      <c r="AJ37">
        <f t="shared" si="16"/>
        <v>141.74078778384296</v>
      </c>
    </row>
    <row r="38" spans="1:36" ht="12.75">
      <c r="A38" s="2">
        <v>39783</v>
      </c>
      <c r="B38" s="18">
        <v>0.6395833333333333</v>
      </c>
      <c r="C38" s="18">
        <f t="shared" si="0"/>
        <v>0.6395833333299379</v>
      </c>
      <c r="D38">
        <v>190.75859333333332</v>
      </c>
      <c r="E38" s="10">
        <v>19.662591666666664</v>
      </c>
      <c r="F38">
        <v>191.18042499999999</v>
      </c>
      <c r="G38" s="10">
        <v>19.493994444444446</v>
      </c>
      <c r="H38" s="50">
        <f t="shared" si="1"/>
        <v>-23.83409069398322</v>
      </c>
      <c r="I38" s="51">
        <f t="shared" si="2"/>
        <v>10.115833333333057</v>
      </c>
      <c r="J38" s="51">
        <f t="shared" si="3"/>
        <v>25.89196715656788</v>
      </c>
      <c r="K38" s="55">
        <v>15.492836268578705</v>
      </c>
      <c r="L38" s="35"/>
      <c r="M38" s="27">
        <f t="shared" si="17"/>
        <v>21</v>
      </c>
      <c r="N38" s="28">
        <f t="shared" si="4"/>
        <v>14.449606547000094</v>
      </c>
      <c r="O38" s="29">
        <f t="shared" si="5"/>
        <v>5.546684273805618</v>
      </c>
      <c r="W38">
        <v>191.69488916666668</v>
      </c>
      <c r="X38">
        <v>21.496658333333333</v>
      </c>
      <c r="Y38">
        <f t="shared" si="6"/>
        <v>29.098396011955426</v>
      </c>
      <c r="Z38">
        <f t="shared" si="7"/>
        <v>120.15983333333317</v>
      </c>
      <c r="AA38">
        <f t="shared" si="8"/>
        <v>123.63293330323837</v>
      </c>
      <c r="AB38">
        <f t="shared" si="9"/>
        <v>123.58915765788338</v>
      </c>
      <c r="AC38">
        <f t="shared" si="10"/>
        <v>52.902049730894575</v>
      </c>
      <c r="AD38">
        <f t="shared" si="11"/>
        <v>110.04400000000011</v>
      </c>
      <c r="AE38">
        <f t="shared" si="12"/>
        <v>122.09958559196697</v>
      </c>
      <c r="AG38">
        <f t="shared" si="13"/>
        <v>175.68097495781907</v>
      </c>
      <c r="AH38" s="43">
        <f t="shared" si="14"/>
        <v>271.6244860517732</v>
      </c>
      <c r="AI38">
        <f t="shared" si="15"/>
        <v>38431.82422836904</v>
      </c>
      <c r="AJ38">
        <f t="shared" si="16"/>
        <v>141.48880606089287</v>
      </c>
    </row>
    <row r="39" spans="1:36" ht="12.75">
      <c r="A39" s="2">
        <v>39783</v>
      </c>
      <c r="B39" s="18">
        <v>0.6402777777777778</v>
      </c>
      <c r="C39" s="18">
        <f t="shared" si="0"/>
        <v>0.640277777776646</v>
      </c>
      <c r="D39">
        <v>190.99856944444443</v>
      </c>
      <c r="E39" s="10">
        <v>19.6298</v>
      </c>
      <c r="F39">
        <v>191.41535916666666</v>
      </c>
      <c r="G39" s="10">
        <v>19.462730555555556</v>
      </c>
      <c r="H39" s="50">
        <f t="shared" si="1"/>
        <v>-23.554025592367587</v>
      </c>
      <c r="I39" s="51">
        <f t="shared" si="2"/>
        <v>10.024166666666616</v>
      </c>
      <c r="J39" s="51">
        <f t="shared" si="3"/>
        <v>25.59836008354866</v>
      </c>
      <c r="K39" s="55">
        <v>15.492836268578705</v>
      </c>
      <c r="L39" s="35"/>
      <c r="M39" s="27">
        <f t="shared" si="17"/>
        <v>22</v>
      </c>
      <c r="N39" s="28">
        <f t="shared" si="4"/>
        <v>14.350602813609003</v>
      </c>
      <c r="O39" s="29">
        <f t="shared" si="5"/>
        <v>5.798019893241827</v>
      </c>
      <c r="W39">
        <v>191.9415911111111</v>
      </c>
      <c r="X39">
        <v>21.460841666666667</v>
      </c>
      <c r="Y39">
        <f t="shared" si="6"/>
        <v>29.769733323886285</v>
      </c>
      <c r="Z39">
        <f t="shared" si="7"/>
        <v>119.88666666666667</v>
      </c>
      <c r="AA39">
        <f t="shared" si="8"/>
        <v>123.52752675666972</v>
      </c>
      <c r="AB39">
        <f t="shared" si="9"/>
        <v>123.48185268277567</v>
      </c>
      <c r="AC39">
        <f t="shared" si="10"/>
        <v>53.29295634353634</v>
      </c>
      <c r="AD39">
        <f t="shared" si="11"/>
        <v>109.86250000000005</v>
      </c>
      <c r="AE39">
        <f t="shared" si="12"/>
        <v>122.10613458006146</v>
      </c>
      <c r="AG39">
        <f t="shared" si="13"/>
        <v>175.56831720920164</v>
      </c>
      <c r="AH39" s="43">
        <f t="shared" si="14"/>
        <v>271.23202142027986</v>
      </c>
      <c r="AI39">
        <f t="shared" si="15"/>
        <v>38307.85161051217</v>
      </c>
      <c r="AJ39">
        <f t="shared" si="16"/>
        <v>141.23646393193866</v>
      </c>
    </row>
    <row r="40" spans="1:36" ht="12.75">
      <c r="A40" s="2">
        <v>39783</v>
      </c>
      <c r="B40" s="18">
        <v>0.6409722222222222</v>
      </c>
      <c r="C40" s="18">
        <f t="shared" si="0"/>
        <v>0.640972222223354</v>
      </c>
      <c r="D40">
        <v>191.23838416666666</v>
      </c>
      <c r="E40" s="10">
        <v>19.59628888888889</v>
      </c>
      <c r="F40">
        <v>191.65014638888888</v>
      </c>
      <c r="G40" s="10">
        <v>19.430780555555557</v>
      </c>
      <c r="H40" s="50">
        <f t="shared" si="1"/>
        <v>-23.274756959965796</v>
      </c>
      <c r="I40" s="51">
        <f t="shared" si="2"/>
        <v>9.930499999999896</v>
      </c>
      <c r="J40" s="51">
        <f t="shared" si="3"/>
        <v>25.304725681095103</v>
      </c>
      <c r="K40" s="55">
        <v>15.492836268578705</v>
      </c>
      <c r="L40" s="35"/>
      <c r="M40" s="27">
        <f t="shared" si="17"/>
        <v>23</v>
      </c>
      <c r="N40" s="28">
        <f t="shared" si="4"/>
        <v>14.247227747583473</v>
      </c>
      <c r="O40" s="29">
        <f t="shared" si="5"/>
        <v>6.047589379651876</v>
      </c>
      <c r="W40">
        <v>192.1881075</v>
      </c>
      <c r="X40">
        <v>21.42429166666667</v>
      </c>
      <c r="Y40">
        <f t="shared" si="6"/>
        <v>30.439262387608444</v>
      </c>
      <c r="Z40">
        <f t="shared" si="7"/>
        <v>119.61066666666667</v>
      </c>
      <c r="AA40">
        <f t="shared" si="8"/>
        <v>123.42309457774148</v>
      </c>
      <c r="AB40">
        <f t="shared" si="9"/>
        <v>123.37549747650417</v>
      </c>
      <c r="AC40">
        <f t="shared" si="10"/>
        <v>53.68287465335395</v>
      </c>
      <c r="AD40">
        <f t="shared" si="11"/>
        <v>109.68016666666678</v>
      </c>
      <c r="AE40">
        <f t="shared" si="12"/>
        <v>122.11302138214218</v>
      </c>
      <c r="AG40">
        <f t="shared" si="13"/>
        <v>175.45705858704318</v>
      </c>
      <c r="AH40" s="43">
        <f t="shared" si="14"/>
        <v>270.84084164097874</v>
      </c>
      <c r="AI40">
        <f t="shared" si="15"/>
        <v>38184.381422687184</v>
      </c>
      <c r="AJ40">
        <f t="shared" si="16"/>
        <v>140.98457674010496</v>
      </c>
    </row>
    <row r="41" spans="1:36" ht="12.75">
      <c r="A41" s="2">
        <v>39783</v>
      </c>
      <c r="B41" s="18">
        <v>0.6416666666666667</v>
      </c>
      <c r="C41" s="18">
        <f t="shared" si="0"/>
        <v>0.6416666666700621</v>
      </c>
      <c r="D41">
        <v>191.478035</v>
      </c>
      <c r="E41" s="10">
        <v>19.56206388888889</v>
      </c>
      <c r="F41">
        <v>191.88478305555554</v>
      </c>
      <c r="G41" s="10">
        <v>19.39815</v>
      </c>
      <c r="H41" s="50">
        <f t="shared" si="1"/>
        <v>-22.996217656156112</v>
      </c>
      <c r="I41" s="51">
        <f t="shared" si="2"/>
        <v>9.834833333333322</v>
      </c>
      <c r="J41" s="51">
        <f t="shared" si="3"/>
        <v>25.010997044975042</v>
      </c>
      <c r="K41" s="55">
        <v>15.492836268578705</v>
      </c>
      <c r="L41" s="35"/>
      <c r="M41" s="27">
        <f t="shared" si="17"/>
        <v>24</v>
      </c>
      <c r="N41" s="28">
        <f t="shared" si="4"/>
        <v>14.139512837970033</v>
      </c>
      <c r="O41" s="29">
        <f t="shared" si="5"/>
        <v>6.295316711752568</v>
      </c>
      <c r="W41">
        <v>192.43443416666668</v>
      </c>
      <c r="X41">
        <v>21.387002777777777</v>
      </c>
      <c r="Y41">
        <f t="shared" si="6"/>
        <v>31.10695660273469</v>
      </c>
      <c r="Z41">
        <f t="shared" si="7"/>
        <v>119.33116666666656</v>
      </c>
      <c r="AA41">
        <f t="shared" si="8"/>
        <v>123.31897699507635</v>
      </c>
      <c r="AB41">
        <f t="shared" si="9"/>
        <v>123.26943351941652</v>
      </c>
      <c r="AC41">
        <f t="shared" si="10"/>
        <v>54.07171122869693</v>
      </c>
      <c r="AD41">
        <f t="shared" si="11"/>
        <v>109.49633333333324</v>
      </c>
      <c r="AE41">
        <f t="shared" si="12"/>
        <v>122.11960108288929</v>
      </c>
      <c r="AG41">
        <f t="shared" si="13"/>
        <v>175.3462774881176</v>
      </c>
      <c r="AH41" s="43">
        <f t="shared" si="14"/>
        <v>270.4495751229407</v>
      </c>
      <c r="AI41">
        <f t="shared" si="15"/>
        <v>38061.028999174756</v>
      </c>
      <c r="AJ41">
        <f t="shared" si="16"/>
        <v>140.7324414611227</v>
      </c>
    </row>
    <row r="42" spans="1:36" ht="12.75">
      <c r="A42" s="2">
        <v>39783</v>
      </c>
      <c r="B42" s="18">
        <v>0.642361111111111</v>
      </c>
      <c r="C42" s="18">
        <f t="shared" si="0"/>
        <v>0.6423611111094942</v>
      </c>
      <c r="D42">
        <v>191.71751833333335</v>
      </c>
      <c r="E42" s="10">
        <v>19.52712222222222</v>
      </c>
      <c r="F42">
        <v>192.11926666666668</v>
      </c>
      <c r="G42" s="10">
        <v>19.36483888888889</v>
      </c>
      <c r="H42" s="50">
        <f t="shared" si="1"/>
        <v>-22.718467400875227</v>
      </c>
      <c r="I42" s="51">
        <f t="shared" si="2"/>
        <v>9.736999999999867</v>
      </c>
      <c r="J42" s="51">
        <f t="shared" si="3"/>
        <v>24.71715861592161</v>
      </c>
      <c r="K42" s="55">
        <v>15.492836268578705</v>
      </c>
      <c r="L42" s="35"/>
      <c r="M42" s="27">
        <f t="shared" si="17"/>
        <v>25</v>
      </c>
      <c r="N42" s="28">
        <f t="shared" si="4"/>
        <v>14.027490895773614</v>
      </c>
      <c r="O42" s="29">
        <f t="shared" si="5"/>
        <v>6.541126429398758</v>
      </c>
      <c r="W42">
        <v>192.68056805555554</v>
      </c>
      <c r="X42">
        <v>21.348980555555553</v>
      </c>
      <c r="Y42">
        <f t="shared" si="6"/>
        <v>31.772790224674427</v>
      </c>
      <c r="Z42">
        <f t="shared" si="7"/>
        <v>119.04849999999975</v>
      </c>
      <c r="AA42">
        <f t="shared" si="8"/>
        <v>123.21548421733003</v>
      </c>
      <c r="AB42">
        <f t="shared" si="9"/>
        <v>123.16397225921312</v>
      </c>
      <c r="AC42">
        <f t="shared" si="10"/>
        <v>54.45950089747821</v>
      </c>
      <c r="AD42">
        <f t="shared" si="11"/>
        <v>109.31149999999988</v>
      </c>
      <c r="AE42">
        <f t="shared" si="12"/>
        <v>122.12633323838232</v>
      </c>
      <c r="AG42">
        <f t="shared" si="13"/>
        <v>175.23651089658267</v>
      </c>
      <c r="AH42" s="43">
        <f t="shared" si="14"/>
        <v>270.05897607163394</v>
      </c>
      <c r="AI42">
        <f t="shared" si="15"/>
        <v>37938.00217131849</v>
      </c>
      <c r="AJ42">
        <f t="shared" si="16"/>
        <v>140.4804340265858</v>
      </c>
    </row>
    <row r="43" spans="1:36" ht="12.75">
      <c r="A43" s="2">
        <v>39783</v>
      </c>
      <c r="B43" s="18">
        <v>0.6430555555555556</v>
      </c>
      <c r="C43" s="18">
        <f t="shared" si="0"/>
        <v>0.6430555555562023</v>
      </c>
      <c r="D43">
        <v>191.9568311111111</v>
      </c>
      <c r="E43" s="10">
        <v>19.491466666666668</v>
      </c>
      <c r="F43">
        <v>192.3535936111111</v>
      </c>
      <c r="G43" s="10">
        <v>19.33084722222222</v>
      </c>
      <c r="H43" s="50">
        <f t="shared" si="1"/>
        <v>-22.44147094114884</v>
      </c>
      <c r="I43" s="51">
        <f t="shared" si="2"/>
        <v>9.637166666666772</v>
      </c>
      <c r="J43" s="51">
        <f t="shared" si="3"/>
        <v>24.423238920412274</v>
      </c>
      <c r="K43" s="55">
        <v>15.492836268578705</v>
      </c>
      <c r="L43" s="35"/>
      <c r="M43" s="27">
        <f t="shared" si="17"/>
        <v>26</v>
      </c>
      <c r="N43" s="28">
        <f t="shared" si="4"/>
        <v>13.911196043962986</v>
      </c>
      <c r="O43" s="29">
        <f t="shared" si="5"/>
        <v>6.784943656569237</v>
      </c>
      <c r="W43">
        <v>192.92650583333332</v>
      </c>
      <c r="X43">
        <v>21.31022777777778</v>
      </c>
      <c r="Y43">
        <f t="shared" si="6"/>
        <v>32.43678454479428</v>
      </c>
      <c r="Z43">
        <f t="shared" si="7"/>
        <v>118.76283333333348</v>
      </c>
      <c r="AA43">
        <f t="shared" si="8"/>
        <v>123.11277583161932</v>
      </c>
      <c r="AB43">
        <f t="shared" si="9"/>
        <v>123.05927438703448</v>
      </c>
      <c r="AC43">
        <f t="shared" si="10"/>
        <v>54.84622942217491</v>
      </c>
      <c r="AD43">
        <f t="shared" si="11"/>
        <v>109.1256666666667</v>
      </c>
      <c r="AE43">
        <f t="shared" si="12"/>
        <v>122.13320599769048</v>
      </c>
      <c r="AG43">
        <f t="shared" si="13"/>
        <v>175.1278680838786</v>
      </c>
      <c r="AH43" s="43">
        <f t="shared" si="14"/>
        <v>269.66922074972206</v>
      </c>
      <c r="AI43">
        <f t="shared" si="15"/>
        <v>37815.35007284159</v>
      </c>
      <c r="AJ43">
        <f t="shared" si="16"/>
        <v>140.22864740628938</v>
      </c>
    </row>
    <row r="44" spans="1:36" ht="12.75">
      <c r="A44" s="2">
        <v>39783</v>
      </c>
      <c r="B44" s="18">
        <v>0.64375</v>
      </c>
      <c r="C44" s="18">
        <f t="shared" si="0"/>
        <v>0.6437500000029104</v>
      </c>
      <c r="D44">
        <v>192.19597027777777</v>
      </c>
      <c r="E44" s="10">
        <v>19.455099999999998</v>
      </c>
      <c r="F44">
        <v>192.58776166666667</v>
      </c>
      <c r="G44" s="10">
        <v>19.29617777777778</v>
      </c>
      <c r="H44" s="50">
        <f t="shared" si="1"/>
        <v>-22.165271628238784</v>
      </c>
      <c r="I44" s="51">
        <f t="shared" si="2"/>
        <v>9.535333333333185</v>
      </c>
      <c r="J44" s="51">
        <f t="shared" si="3"/>
        <v>24.129273676001567</v>
      </c>
      <c r="K44" s="55">
        <v>15.492836268578705</v>
      </c>
      <c r="L44" s="35"/>
      <c r="M44" s="27">
        <f t="shared" si="17"/>
        <v>27</v>
      </c>
      <c r="N44" s="28">
        <f t="shared" si="4"/>
        <v>13.790663707076584</v>
      </c>
      <c r="O44" s="29">
        <f t="shared" si="5"/>
        <v>7.026694124174702</v>
      </c>
      <c r="W44">
        <v>193.1722438888889</v>
      </c>
      <c r="X44">
        <v>21.27073888888889</v>
      </c>
      <c r="Y44">
        <f t="shared" si="6"/>
        <v>33.09886580297666</v>
      </c>
      <c r="Z44">
        <f t="shared" si="7"/>
        <v>118.47366666666666</v>
      </c>
      <c r="AA44">
        <f t="shared" si="8"/>
        <v>123.01034351178726</v>
      </c>
      <c r="AB44">
        <f t="shared" si="9"/>
        <v>122.9548330113535</v>
      </c>
      <c r="AC44">
        <f t="shared" si="10"/>
        <v>55.23186672154278</v>
      </c>
      <c r="AD44">
        <f t="shared" si="11"/>
        <v>108.93833333333347</v>
      </c>
      <c r="AE44">
        <f t="shared" si="12"/>
        <v>122.13975426121809</v>
      </c>
      <c r="AG44">
        <f t="shared" si="13"/>
        <v>175.01967326563613</v>
      </c>
      <c r="AH44" s="43">
        <f t="shared" si="14"/>
        <v>269.27937144900693</v>
      </c>
      <c r="AI44">
        <f t="shared" si="15"/>
        <v>37692.815296921195</v>
      </c>
      <c r="AJ44">
        <f t="shared" si="16"/>
        <v>139.97661645633718</v>
      </c>
    </row>
    <row r="45" spans="1:36" ht="12.75">
      <c r="A45" s="2">
        <v>39783</v>
      </c>
      <c r="B45" s="18">
        <v>0.6444444444444445</v>
      </c>
      <c r="C45" s="18">
        <f t="shared" si="0"/>
        <v>0.6444444444423425</v>
      </c>
      <c r="D45">
        <v>192.4349325</v>
      </c>
      <c r="E45" s="10">
        <v>19.418019444444447</v>
      </c>
      <c r="F45">
        <v>192.8217672222222</v>
      </c>
      <c r="G45" s="10">
        <v>19.260830555555554</v>
      </c>
      <c r="H45" s="50">
        <f t="shared" si="1"/>
        <v>-21.889850786904184</v>
      </c>
      <c r="I45" s="51">
        <f t="shared" si="2"/>
        <v>9.43133333333357</v>
      </c>
      <c r="J45" s="51">
        <f t="shared" si="3"/>
        <v>23.835176020272613</v>
      </c>
      <c r="K45" s="55">
        <v>15.492836268578705</v>
      </c>
      <c r="L45" s="35"/>
      <c r="M45" s="27">
        <f t="shared" si="17"/>
        <v>28</v>
      </c>
      <c r="N45" s="28">
        <f t="shared" si="4"/>
        <v>13.66593060043185</v>
      </c>
      <c r="O45" s="29">
        <f t="shared" si="5"/>
        <v>7.266304192680829</v>
      </c>
      <c r="W45">
        <v>193.41777888888888</v>
      </c>
      <c r="X45">
        <v>21.23052222222222</v>
      </c>
      <c r="Y45">
        <f t="shared" si="6"/>
        <v>33.759054984204475</v>
      </c>
      <c r="Z45">
        <f t="shared" si="7"/>
        <v>118.18149999999996</v>
      </c>
      <c r="AA45">
        <f t="shared" si="8"/>
        <v>122.90866826907096</v>
      </c>
      <c r="AB45">
        <f t="shared" si="9"/>
        <v>122.85113024795821</v>
      </c>
      <c r="AC45">
        <f t="shared" si="10"/>
        <v>55.616415909187296</v>
      </c>
      <c r="AD45">
        <f t="shared" si="11"/>
        <v>108.75016666666639</v>
      </c>
      <c r="AE45">
        <f t="shared" si="12"/>
        <v>122.1465696145881</v>
      </c>
      <c r="AG45">
        <f t="shared" si="13"/>
        <v>174.9126662657834</v>
      </c>
      <c r="AH45" s="43">
        <f t="shared" si="14"/>
        <v>268.8904139039317</v>
      </c>
      <c r="AI45">
        <f t="shared" si="15"/>
        <v>37570.66456260638</v>
      </c>
      <c r="AJ45">
        <f t="shared" si="16"/>
        <v>139.72481955429436</v>
      </c>
    </row>
    <row r="46" spans="1:36" ht="12.75">
      <c r="A46" s="2">
        <v>39783</v>
      </c>
      <c r="B46" s="18">
        <v>0.6451388888888888</v>
      </c>
      <c r="C46" s="18">
        <f t="shared" si="0"/>
        <v>0.6451388888890506</v>
      </c>
      <c r="D46">
        <v>192.67371527777777</v>
      </c>
      <c r="E46" s="10">
        <v>19.380230555555556</v>
      </c>
      <c r="F46">
        <v>193.05560805555558</v>
      </c>
      <c r="G46" s="10">
        <v>19.224805555555555</v>
      </c>
      <c r="H46" s="50">
        <f t="shared" si="1"/>
        <v>-21.615220080389822</v>
      </c>
      <c r="I46" s="51">
        <f t="shared" si="2"/>
        <v>9.325500000000062</v>
      </c>
      <c r="J46" s="51">
        <f t="shared" si="3"/>
        <v>23.541085135857447</v>
      </c>
      <c r="K46" s="55">
        <v>15.492836268578705</v>
      </c>
      <c r="L46" s="35"/>
      <c r="M46" s="27">
        <f t="shared" si="17"/>
        <v>29</v>
      </c>
      <c r="N46" s="28">
        <f t="shared" si="4"/>
        <v>13.537034718941378</v>
      </c>
      <c r="O46" s="29">
        <f t="shared" si="5"/>
        <v>7.503700874539596</v>
      </c>
      <c r="W46">
        <v>193.66310805555557</v>
      </c>
      <c r="X46">
        <v>21.189577777777778</v>
      </c>
      <c r="Y46">
        <f t="shared" si="6"/>
        <v>34.417325752162085</v>
      </c>
      <c r="Z46">
        <f t="shared" si="7"/>
        <v>117.88633333333337</v>
      </c>
      <c r="AA46">
        <f t="shared" si="8"/>
        <v>122.80773550028607</v>
      </c>
      <c r="AB46">
        <f t="shared" si="9"/>
        <v>122.74815277696882</v>
      </c>
      <c r="AC46">
        <f t="shared" si="10"/>
        <v>55.999861432462126</v>
      </c>
      <c r="AD46">
        <f t="shared" si="11"/>
        <v>108.5608333333333</v>
      </c>
      <c r="AE46">
        <f t="shared" si="12"/>
        <v>122.15334221576883</v>
      </c>
      <c r="AG46">
        <f t="shared" si="13"/>
        <v>174.80664061346366</v>
      </c>
      <c r="AH46" s="43">
        <f t="shared" si="14"/>
        <v>268.5021628519124</v>
      </c>
      <c r="AI46">
        <f t="shared" si="15"/>
        <v>37448.85296981069</v>
      </c>
      <c r="AJ46">
        <f t="shared" si="16"/>
        <v>139.4731892363375</v>
      </c>
    </row>
    <row r="47" spans="1:36" ht="12.75">
      <c r="A47" s="2">
        <v>39783</v>
      </c>
      <c r="B47" s="18">
        <v>0.6458333333333334</v>
      </c>
      <c r="C47" s="18">
        <f t="shared" si="0"/>
        <v>0.6458333333357587</v>
      </c>
      <c r="D47">
        <v>192.91231472222222</v>
      </c>
      <c r="E47" s="10">
        <v>19.341730555555554</v>
      </c>
      <c r="F47">
        <v>193.28928083333332</v>
      </c>
      <c r="G47" s="10">
        <v>19.188105555555556</v>
      </c>
      <c r="H47" s="50">
        <f t="shared" si="1"/>
        <v>-21.34140808240735</v>
      </c>
      <c r="I47" s="51">
        <f t="shared" si="2"/>
        <v>9.217499999999887</v>
      </c>
      <c r="J47" s="51">
        <f t="shared" si="3"/>
        <v>23.246892377043427</v>
      </c>
      <c r="K47" s="55">
        <v>15.492836268578705</v>
      </c>
      <c r="L47" s="35"/>
      <c r="M47" s="27">
        <f t="shared" si="17"/>
        <v>30</v>
      </c>
      <c r="N47" s="28">
        <f t="shared" si="4"/>
        <v>13.40401532553932</v>
      </c>
      <c r="O47" s="29">
        <f t="shared" si="5"/>
        <v>7.738811856421994</v>
      </c>
      <c r="W47">
        <v>193.9082275</v>
      </c>
      <c r="X47">
        <v>21.147902777777777</v>
      </c>
      <c r="Y47">
        <f t="shared" si="6"/>
        <v>35.073651026716036</v>
      </c>
      <c r="Z47">
        <f t="shared" si="7"/>
        <v>117.58783333333326</v>
      </c>
      <c r="AA47">
        <f t="shared" si="8"/>
        <v>122.707210645388</v>
      </c>
      <c r="AB47">
        <f t="shared" si="9"/>
        <v>122.64556734285372</v>
      </c>
      <c r="AC47">
        <f t="shared" si="10"/>
        <v>56.38220619459211</v>
      </c>
      <c r="AD47">
        <f t="shared" si="11"/>
        <v>108.37033333333338</v>
      </c>
      <c r="AE47">
        <f t="shared" si="12"/>
        <v>122.16006844360922</v>
      </c>
      <c r="AG47">
        <f t="shared" si="13"/>
        <v>174.70134479078504</v>
      </c>
      <c r="AH47" s="43">
        <f t="shared" si="14"/>
        <v>268.11417146604066</v>
      </c>
      <c r="AI47">
        <f t="shared" si="15"/>
        <v>37327.251710556</v>
      </c>
      <c r="AJ47">
        <f t="shared" si="16"/>
        <v>139.22147981381084</v>
      </c>
    </row>
    <row r="48" spans="1:36" ht="12.75">
      <c r="A48" s="2">
        <v>39783</v>
      </c>
      <c r="B48" s="18">
        <v>0.6465277777777778</v>
      </c>
      <c r="C48" s="18">
        <f t="shared" si="0"/>
        <v>0.6465277777751908</v>
      </c>
      <c r="D48">
        <v>193.15072805555556</v>
      </c>
      <c r="E48" s="10">
        <v>19.302525</v>
      </c>
      <c r="F48">
        <v>193.5227827777778</v>
      </c>
      <c r="G48" s="10">
        <v>19.150730555555555</v>
      </c>
      <c r="H48" s="50">
        <f t="shared" si="1"/>
        <v>-21.068410879428537</v>
      </c>
      <c r="I48" s="51">
        <f t="shared" si="2"/>
        <v>9.107666666666674</v>
      </c>
      <c r="J48" s="51">
        <f t="shared" si="3"/>
        <v>22.952723783802522</v>
      </c>
      <c r="K48" s="55">
        <v>15.492836268578705</v>
      </c>
      <c r="L48" s="35"/>
      <c r="M48" s="27">
        <f t="shared" si="17"/>
        <v>31</v>
      </c>
      <c r="N48" s="28">
        <f t="shared" si="4"/>
        <v>13.266912939221488</v>
      </c>
      <c r="O48" s="29">
        <f t="shared" si="5"/>
        <v>7.971565521245373</v>
      </c>
      <c r="R48" s="111" t="s">
        <v>81</v>
      </c>
      <c r="S48" s="112"/>
      <c r="T48" s="112"/>
      <c r="U48" s="113"/>
      <c r="W48">
        <v>194.1531338888889</v>
      </c>
      <c r="X48">
        <v>21.10550277777778</v>
      </c>
      <c r="Y48">
        <f t="shared" si="6"/>
        <v>35.72800413602326</v>
      </c>
      <c r="Z48">
        <f t="shared" si="7"/>
        <v>117.28633333333349</v>
      </c>
      <c r="AA48">
        <f t="shared" si="8"/>
        <v>122.60739890529246</v>
      </c>
      <c r="AB48">
        <f t="shared" si="9"/>
        <v>122.54368042877181</v>
      </c>
      <c r="AC48">
        <f t="shared" si="10"/>
        <v>56.76341866718257</v>
      </c>
      <c r="AD48">
        <f t="shared" si="11"/>
        <v>108.17866666666681</v>
      </c>
      <c r="AE48">
        <f t="shared" si="12"/>
        <v>122.16672877900783</v>
      </c>
      <c r="AG48">
        <f t="shared" si="13"/>
        <v>174.59699715625325</v>
      </c>
      <c r="AH48" s="43">
        <f t="shared" si="14"/>
        <v>267.72685146810284</v>
      </c>
      <c r="AI48">
        <f t="shared" si="15"/>
        <v>37205.97957071017</v>
      </c>
      <c r="AJ48">
        <f t="shared" si="16"/>
        <v>138.96992164472124</v>
      </c>
    </row>
    <row r="49" spans="1:36" ht="12.75">
      <c r="A49" s="2">
        <v>39783</v>
      </c>
      <c r="B49" s="18">
        <v>0.6472222222222223</v>
      </c>
      <c r="C49" s="18">
        <f t="shared" si="0"/>
        <v>0.6472222222218988</v>
      </c>
      <c r="D49">
        <v>193.3889522222222</v>
      </c>
      <c r="E49" s="10">
        <v>19.26261111111111</v>
      </c>
      <c r="F49">
        <v>193.75611055555555</v>
      </c>
      <c r="G49" s="10">
        <v>19.112680555555556</v>
      </c>
      <c r="H49" s="50">
        <f t="shared" si="1"/>
        <v>-20.796209962958645</v>
      </c>
      <c r="I49" s="51">
        <f t="shared" si="2"/>
        <v>8.99583333333318</v>
      </c>
      <c r="J49" s="51">
        <f t="shared" si="3"/>
        <v>22.658494349461282</v>
      </c>
      <c r="K49" s="55">
        <v>15.492836268578705</v>
      </c>
      <c r="L49" s="35"/>
      <c r="M49" s="27">
        <f t="shared" si="17"/>
        <v>32</v>
      </c>
      <c r="N49" s="28">
        <f t="shared" si="4"/>
        <v>13.125769322702897</v>
      </c>
      <c r="O49" s="29">
        <f t="shared" si="5"/>
        <v>8.201890969988693</v>
      </c>
      <c r="R49" s="114" t="s">
        <v>71</v>
      </c>
      <c r="S49" s="115"/>
      <c r="T49" s="116" t="s">
        <v>72</v>
      </c>
      <c r="U49" s="117"/>
      <c r="W49">
        <v>194.39782472222223</v>
      </c>
      <c r="X49">
        <v>21.06237777777778</v>
      </c>
      <c r="Y49">
        <f t="shared" si="6"/>
        <v>36.380436992406885</v>
      </c>
      <c r="Z49">
        <f t="shared" si="7"/>
        <v>116.9818333333334</v>
      </c>
      <c r="AA49">
        <f t="shared" si="8"/>
        <v>122.50830798679034</v>
      </c>
      <c r="AB49">
        <f t="shared" si="9"/>
        <v>122.44250077600026</v>
      </c>
      <c r="AC49">
        <f t="shared" si="10"/>
        <v>57.14353299672129</v>
      </c>
      <c r="AD49">
        <f t="shared" si="11"/>
        <v>107.98600000000022</v>
      </c>
      <c r="AE49">
        <f t="shared" si="12"/>
        <v>122.17348140798568</v>
      </c>
      <c r="AG49">
        <f t="shared" si="13"/>
        <v>174.49370318529625</v>
      </c>
      <c r="AH49" s="43">
        <f t="shared" si="14"/>
        <v>267.3402837442373</v>
      </c>
      <c r="AI49">
        <f t="shared" si="15"/>
        <v>37085.05343847226</v>
      </c>
      <c r="AJ49">
        <f t="shared" si="16"/>
        <v>138.7185384824058</v>
      </c>
    </row>
    <row r="50" spans="1:36" ht="12.75">
      <c r="A50" s="2">
        <v>39783</v>
      </c>
      <c r="B50" s="18">
        <v>0.6479166666666667</v>
      </c>
      <c r="C50" s="18">
        <f t="shared" si="0"/>
        <v>0.6479166666686069</v>
      </c>
      <c r="D50">
        <v>193.62698444444445</v>
      </c>
      <c r="E50" s="10">
        <v>19.221991666666664</v>
      </c>
      <c r="F50">
        <v>193.9892622222222</v>
      </c>
      <c r="G50" s="10">
        <v>19.07396111111111</v>
      </c>
      <c r="H50" s="50">
        <f t="shared" si="1"/>
        <v>-20.52484908201023</v>
      </c>
      <c r="I50" s="51">
        <f t="shared" si="2"/>
        <v>8.881833333333233</v>
      </c>
      <c r="J50" s="51">
        <f t="shared" si="3"/>
        <v>22.364176559855842</v>
      </c>
      <c r="K50" s="55">
        <v>15.492836268578705</v>
      </c>
      <c r="L50" s="35"/>
      <c r="M50" s="27">
        <f t="shared" si="17"/>
        <v>33</v>
      </c>
      <c r="N50" s="28">
        <f t="shared" si="4"/>
        <v>12.980627469696431</v>
      </c>
      <c r="O50" s="29">
        <f t="shared" si="5"/>
        <v>8.429718043289052</v>
      </c>
      <c r="R50" s="65" t="s">
        <v>94</v>
      </c>
      <c r="S50" s="66" t="s">
        <v>95</v>
      </c>
      <c r="T50" s="66" t="s">
        <v>94</v>
      </c>
      <c r="U50" s="67" t="s">
        <v>95</v>
      </c>
      <c r="W50">
        <v>194.6422961111111</v>
      </c>
      <c r="X50">
        <v>21.018530555555554</v>
      </c>
      <c r="Y50">
        <f t="shared" si="6"/>
        <v>37.0308426665436</v>
      </c>
      <c r="Z50">
        <f t="shared" si="7"/>
        <v>116.67416666666661</v>
      </c>
      <c r="AA50">
        <f t="shared" si="8"/>
        <v>122.40974011881327</v>
      </c>
      <c r="AB50">
        <f t="shared" si="9"/>
        <v>122.34183218838348</v>
      </c>
      <c r="AC50">
        <f t="shared" si="10"/>
        <v>57.52248690870891</v>
      </c>
      <c r="AD50">
        <f t="shared" si="11"/>
        <v>107.79233333333337</v>
      </c>
      <c r="AE50">
        <f t="shared" si="12"/>
        <v>122.18029147782813</v>
      </c>
      <c r="AG50">
        <f t="shared" si="13"/>
        <v>174.3912970728839</v>
      </c>
      <c r="AH50" s="43">
        <f t="shared" si="14"/>
        <v>266.95420815649726</v>
      </c>
      <c r="AI50">
        <f t="shared" si="15"/>
        <v>36964.400044241236</v>
      </c>
      <c r="AJ50">
        <f t="shared" si="16"/>
        <v>138.46719367904288</v>
      </c>
    </row>
    <row r="51" spans="1:36" ht="12.75">
      <c r="A51" s="2">
        <v>39783</v>
      </c>
      <c r="B51" s="18">
        <v>0.6486111111111111</v>
      </c>
      <c r="C51" s="18">
        <f t="shared" si="0"/>
        <v>0.648611111108039</v>
      </c>
      <c r="D51">
        <v>193.86482138888888</v>
      </c>
      <c r="E51" s="10">
        <v>19.180669444444444</v>
      </c>
      <c r="F51">
        <v>194.22223444444444</v>
      </c>
      <c r="G51" s="10">
        <v>19.034572222222224</v>
      </c>
      <c r="H51" s="50">
        <f t="shared" si="1"/>
        <v>-20.254324868867577</v>
      </c>
      <c r="I51" s="51">
        <f t="shared" si="2"/>
        <v>8.76583333333322</v>
      </c>
      <c r="J51" s="51">
        <f t="shared" si="3"/>
        <v>22.069832575744734</v>
      </c>
      <c r="K51" s="55">
        <v>15.492836268578705</v>
      </c>
      <c r="L51" s="35"/>
      <c r="M51" s="27">
        <f t="shared" si="17"/>
        <v>34</v>
      </c>
      <c r="N51" s="28">
        <f t="shared" si="4"/>
        <v>12.831531591816532</v>
      </c>
      <c r="O51" s="29">
        <f t="shared" si="5"/>
        <v>8.654977342812913</v>
      </c>
      <c r="R51" s="60">
        <v>0</v>
      </c>
      <c r="S51" s="35">
        <v>0</v>
      </c>
      <c r="T51" s="35">
        <v>0</v>
      </c>
      <c r="U51" s="61">
        <v>0</v>
      </c>
      <c r="W51">
        <v>194.88654527777777</v>
      </c>
      <c r="X51">
        <v>20.973958333333332</v>
      </c>
      <c r="Y51">
        <f t="shared" si="6"/>
        <v>37.67925697953644</v>
      </c>
      <c r="Z51">
        <f t="shared" si="7"/>
        <v>116.36316666666652</v>
      </c>
      <c r="AA51">
        <f t="shared" si="8"/>
        <v>122.31154059705223</v>
      </c>
      <c r="AB51">
        <f t="shared" si="9"/>
        <v>122.24152107136763</v>
      </c>
      <c r="AC51">
        <f t="shared" si="10"/>
        <v>57.90031239813413</v>
      </c>
      <c r="AD51">
        <f t="shared" si="11"/>
        <v>107.5973333333333</v>
      </c>
      <c r="AE51">
        <f t="shared" si="12"/>
        <v>122.18687456615773</v>
      </c>
      <c r="AG51">
        <f t="shared" si="13"/>
        <v>174.2894798586298</v>
      </c>
      <c r="AH51" s="43">
        <f t="shared" si="14"/>
        <v>266.5682477389547</v>
      </c>
      <c r="AI51">
        <f t="shared" si="15"/>
        <v>36843.91944203187</v>
      </c>
      <c r="AJ51">
        <f t="shared" si="16"/>
        <v>138.2157093147584</v>
      </c>
    </row>
    <row r="52" spans="1:36" ht="12.75">
      <c r="A52" s="2">
        <v>39783</v>
      </c>
      <c r="B52" s="18">
        <v>0.6493055555555556</v>
      </c>
      <c r="C52" s="18">
        <f t="shared" si="0"/>
        <v>0.6493055555547471</v>
      </c>
      <c r="D52">
        <v>194.10246055555555</v>
      </c>
      <c r="E52" s="10">
        <v>19.138641666666665</v>
      </c>
      <c r="F52">
        <v>194.45502444444443</v>
      </c>
      <c r="G52" s="10">
        <v>18.994511111111112</v>
      </c>
      <c r="H52" s="50">
        <f t="shared" si="1"/>
        <v>-19.984618944259452</v>
      </c>
      <c r="I52" s="51">
        <f t="shared" si="2"/>
        <v>8.64783333333314</v>
      </c>
      <c r="J52" s="51">
        <f t="shared" si="3"/>
        <v>21.77544524707501</v>
      </c>
      <c r="K52" s="55">
        <v>15.492836268578705</v>
      </c>
      <c r="L52" s="35"/>
      <c r="M52" s="27">
        <f t="shared" si="17"/>
        <v>35</v>
      </c>
      <c r="N52" s="28">
        <f t="shared" si="4"/>
        <v>12.678527105111929</v>
      </c>
      <c r="O52" s="29">
        <f t="shared" si="5"/>
        <v>8.877600252395501</v>
      </c>
      <c r="R52" s="62">
        <f>$N$12*COS(RADIANS(E5+90))</f>
        <v>-14.421947192535875</v>
      </c>
      <c r="S52" s="63">
        <f>$N$12*SIN(RADIANS(E5+90))</f>
        <v>5.618209231783482</v>
      </c>
      <c r="T52" s="63">
        <f>$N$12*COS(RADIANS(F5+90))</f>
        <v>3.7035317564201056</v>
      </c>
      <c r="U52" s="64">
        <f>$N$12*SIN(RADIANS(F5+90))</f>
        <v>-15.027996816794259</v>
      </c>
      <c r="W52">
        <v>195.1305688888889</v>
      </c>
      <c r="X52">
        <v>20.92866666666667</v>
      </c>
      <c r="Y52">
        <f t="shared" si="6"/>
        <v>38.325653256007534</v>
      </c>
      <c r="Z52">
        <f t="shared" si="7"/>
        <v>116.04933333333335</v>
      </c>
      <c r="AA52">
        <f t="shared" si="8"/>
        <v>122.21417047384823</v>
      </c>
      <c r="AB52">
        <f t="shared" si="9"/>
        <v>122.14202976600693</v>
      </c>
      <c r="AC52">
        <f t="shared" si="10"/>
        <v>58.27696460870412</v>
      </c>
      <c r="AD52">
        <f t="shared" si="11"/>
        <v>107.40150000000021</v>
      </c>
      <c r="AE52">
        <f t="shared" si="12"/>
        <v>122.19364470484624</v>
      </c>
      <c r="AG52">
        <f t="shared" si="13"/>
        <v>174.1888638420189</v>
      </c>
      <c r="AH52" s="43">
        <f t="shared" si="14"/>
        <v>266.1832604257695</v>
      </c>
      <c r="AI52">
        <f t="shared" si="15"/>
        <v>36723.84372396874</v>
      </c>
      <c r="AJ52">
        <f t="shared" si="16"/>
        <v>137.96451236350347</v>
      </c>
    </row>
    <row r="53" spans="1:36" ht="12.75">
      <c r="A53" s="2">
        <v>39783</v>
      </c>
      <c r="B53" s="18">
        <v>0.65</v>
      </c>
      <c r="C53" s="18">
        <f t="shared" si="0"/>
        <v>0.6500000000014552</v>
      </c>
      <c r="D53">
        <v>194.33989861111112</v>
      </c>
      <c r="E53" s="10">
        <v>19.095913888888887</v>
      </c>
      <c r="F53">
        <v>194.68762944444444</v>
      </c>
      <c r="G53" s="10">
        <v>18.953780555555554</v>
      </c>
      <c r="H53" s="50">
        <f t="shared" si="1"/>
        <v>-19.715759187538556</v>
      </c>
      <c r="I53" s="51">
        <f t="shared" si="2"/>
        <v>8.52800000000002</v>
      </c>
      <c r="J53" s="51">
        <f t="shared" si="3"/>
        <v>21.481106683339462</v>
      </c>
      <c r="K53" s="55">
        <v>15.492836268578705</v>
      </c>
      <c r="L53" s="35"/>
      <c r="M53" s="27">
        <f t="shared" si="17"/>
        <v>36</v>
      </c>
      <c r="N53" s="28">
        <f t="shared" si="4"/>
        <v>12.52166061623146</v>
      </c>
      <c r="O53" s="29">
        <f t="shared" si="5"/>
        <v>9.097518958941968</v>
      </c>
      <c r="W53">
        <v>195.37436416666668</v>
      </c>
      <c r="X53">
        <v>20.882658333333335</v>
      </c>
      <c r="Y53">
        <f t="shared" si="6"/>
        <v>38.97003492521722</v>
      </c>
      <c r="Z53">
        <f t="shared" si="7"/>
        <v>115.7326666666669</v>
      </c>
      <c r="AA53">
        <f t="shared" si="8"/>
        <v>122.11762262609963</v>
      </c>
      <c r="AB53">
        <f t="shared" si="9"/>
        <v>122.0433523452631</v>
      </c>
      <c r="AC53">
        <f t="shared" si="10"/>
        <v>58.65247434525558</v>
      </c>
      <c r="AD53">
        <f t="shared" si="11"/>
        <v>107.20466666666688</v>
      </c>
      <c r="AE53">
        <f t="shared" si="12"/>
        <v>122.20046359131385</v>
      </c>
      <c r="AG53">
        <f t="shared" si="13"/>
        <v>174.08935924439353</v>
      </c>
      <c r="AH53" s="43">
        <f t="shared" si="14"/>
        <v>265.7991929007529</v>
      </c>
      <c r="AI53">
        <f t="shared" si="15"/>
        <v>36604.162033003246</v>
      </c>
      <c r="AJ53">
        <f t="shared" si="16"/>
        <v>137.71359361001115</v>
      </c>
    </row>
    <row r="54" spans="1:36" ht="12.75">
      <c r="A54" s="2">
        <v>39783</v>
      </c>
      <c r="B54" s="18">
        <v>0.6506944444444445</v>
      </c>
      <c r="C54" s="18">
        <f t="shared" si="0"/>
        <v>0.6506944444408873</v>
      </c>
      <c r="D54">
        <v>194.57713305555555</v>
      </c>
      <c r="E54" s="10">
        <v>19.05248611111111</v>
      </c>
      <c r="F54">
        <v>194.92004694444444</v>
      </c>
      <c r="G54" s="10">
        <v>18.91238611111111</v>
      </c>
      <c r="H54" s="50">
        <f t="shared" si="1"/>
        <v>-19.447742737878194</v>
      </c>
      <c r="I54" s="51">
        <f t="shared" si="2"/>
        <v>8.40600000000002</v>
      </c>
      <c r="J54" s="51">
        <f t="shared" si="3"/>
        <v>21.18668293052724</v>
      </c>
      <c r="K54" s="55">
        <v>15.492836268578705</v>
      </c>
      <c r="L54" s="35"/>
      <c r="M54" s="27">
        <f t="shared" si="17"/>
        <v>37</v>
      </c>
      <c r="N54" s="28">
        <f t="shared" si="4"/>
        <v>12.360979908227234</v>
      </c>
      <c r="O54" s="29">
        <f t="shared" si="5"/>
        <v>9.314666473083896</v>
      </c>
      <c r="W54">
        <v>195.6179275</v>
      </c>
      <c r="X54">
        <v>20.835930555555553</v>
      </c>
      <c r="Y54">
        <f t="shared" si="6"/>
        <v>39.612341522213</v>
      </c>
      <c r="Z54">
        <f t="shared" si="7"/>
        <v>115.41266666666651</v>
      </c>
      <c r="AA54">
        <f t="shared" si="8"/>
        <v>122.02139659905355</v>
      </c>
      <c r="AB54">
        <f t="shared" si="9"/>
        <v>121.94498981499639</v>
      </c>
      <c r="AC54">
        <f t="shared" si="10"/>
        <v>59.02677976722988</v>
      </c>
      <c r="AD54">
        <f t="shared" si="11"/>
        <v>107.00666666666649</v>
      </c>
      <c r="AE54">
        <f t="shared" si="12"/>
        <v>122.2071497122821</v>
      </c>
      <c r="AG54">
        <f t="shared" si="13"/>
        <v>173.99047158503348</v>
      </c>
      <c r="AH54" s="43">
        <f t="shared" si="14"/>
        <v>265.4152292418629</v>
      </c>
      <c r="AI54">
        <f t="shared" si="15"/>
        <v>36484.64528695149</v>
      </c>
      <c r="AJ54">
        <f t="shared" si="16"/>
        <v>137.4625163415337</v>
      </c>
    </row>
    <row r="55" spans="1:36" ht="12.75">
      <c r="A55" s="2">
        <v>39783</v>
      </c>
      <c r="B55" s="18">
        <v>0.6513888888888889</v>
      </c>
      <c r="C55" s="18">
        <f t="shared" si="0"/>
        <v>0.6513888888875954</v>
      </c>
      <c r="D55">
        <v>194.81416055555556</v>
      </c>
      <c r="E55" s="10">
        <v>19.00836111111111</v>
      </c>
      <c r="F55">
        <v>195.15227388888889</v>
      </c>
      <c r="G55" s="10">
        <v>18.870322222222224</v>
      </c>
      <c r="H55" s="50">
        <f t="shared" si="1"/>
        <v>-19.180582213249803</v>
      </c>
      <c r="I55" s="51">
        <f t="shared" si="2"/>
        <v>8.282333333333156</v>
      </c>
      <c r="J55" s="51">
        <f t="shared" si="3"/>
        <v>20.892385681957823</v>
      </c>
      <c r="K55" s="55">
        <v>15.492836268578705</v>
      </c>
      <c r="L55" s="35"/>
      <c r="M55" s="27">
        <f t="shared" si="17"/>
        <v>38</v>
      </c>
      <c r="N55" s="28">
        <f t="shared" si="4"/>
        <v>12.19653392599946</v>
      </c>
      <c r="O55" s="29">
        <f t="shared" si="5"/>
        <v>9.528976649584923</v>
      </c>
      <c r="W55">
        <v>195.86125638888888</v>
      </c>
      <c r="X55">
        <v>20.788486111111112</v>
      </c>
      <c r="Y55">
        <f t="shared" si="6"/>
        <v>40.252609607690815</v>
      </c>
      <c r="Z55">
        <f t="shared" si="7"/>
        <v>115.08983333333326</v>
      </c>
      <c r="AA55">
        <f t="shared" si="8"/>
        <v>121.9259706417119</v>
      </c>
      <c r="AB55">
        <f t="shared" si="9"/>
        <v>121.84742149416432</v>
      </c>
      <c r="AC55">
        <f t="shared" si="10"/>
        <v>59.39992817911585</v>
      </c>
      <c r="AD55">
        <f t="shared" si="11"/>
        <v>106.8075000000001</v>
      </c>
      <c r="AE55">
        <f t="shared" si="12"/>
        <v>122.21372068607576</v>
      </c>
      <c r="AG55">
        <f t="shared" si="13"/>
        <v>173.8925749430993</v>
      </c>
      <c r="AH55" s="43">
        <f t="shared" si="14"/>
        <v>265.0320770097455</v>
      </c>
      <c r="AI55">
        <f t="shared" si="15"/>
        <v>36365.49585349227</v>
      </c>
      <c r="AJ55">
        <f t="shared" si="16"/>
        <v>137.21167740822207</v>
      </c>
    </row>
    <row r="56" spans="1:36" ht="12.75">
      <c r="A56" s="2">
        <v>39783</v>
      </c>
      <c r="B56" s="18">
        <v>0.6520833333333333</v>
      </c>
      <c r="C56" s="18">
        <f t="shared" si="0"/>
        <v>0.6520833333343035</v>
      </c>
      <c r="D56">
        <v>195.05097861111113</v>
      </c>
      <c r="E56" s="10">
        <v>18.96353611111111</v>
      </c>
      <c r="F56">
        <v>195.38430805555555</v>
      </c>
      <c r="G56" s="10">
        <v>18.827597222222224</v>
      </c>
      <c r="H56" s="50">
        <f t="shared" si="1"/>
        <v>-18.914290941440548</v>
      </c>
      <c r="I56" s="51">
        <f t="shared" si="2"/>
        <v>8.156333333333237</v>
      </c>
      <c r="J56" s="51">
        <f t="shared" si="3"/>
        <v>20.597965318494516</v>
      </c>
      <c r="K56" s="55">
        <v>15.492836268578705</v>
      </c>
      <c r="L56" s="35"/>
      <c r="M56" s="27">
        <f t="shared" si="17"/>
        <v>39</v>
      </c>
      <c r="N56" s="28">
        <f t="shared" si="4"/>
        <v>12.028372761387354</v>
      </c>
      <c r="O56" s="29">
        <f t="shared" si="5"/>
        <v>9.740384207489216</v>
      </c>
      <c r="W56">
        <v>196.1043475</v>
      </c>
      <c r="X56">
        <v>20.74032777777778</v>
      </c>
      <c r="Y56">
        <f t="shared" si="6"/>
        <v>40.890777683985576</v>
      </c>
      <c r="Z56">
        <f t="shared" si="7"/>
        <v>114.76383333333331</v>
      </c>
      <c r="AA56">
        <f t="shared" si="8"/>
        <v>121.83100238019155</v>
      </c>
      <c r="AB56">
        <f t="shared" si="9"/>
        <v>121.75030645197805</v>
      </c>
      <c r="AC56">
        <f t="shared" si="10"/>
        <v>59.771874237855094</v>
      </c>
      <c r="AD56">
        <f t="shared" si="11"/>
        <v>106.60750000000007</v>
      </c>
      <c r="AE56">
        <f t="shared" si="12"/>
        <v>122.22044021421286</v>
      </c>
      <c r="AG56">
        <f t="shared" si="13"/>
        <v>173.79558487596893</v>
      </c>
      <c r="AH56" s="43">
        <f t="shared" si="14"/>
        <v>264.64940791289894</v>
      </c>
      <c r="AI56">
        <f t="shared" si="15"/>
        <v>36246.610944595064</v>
      </c>
      <c r="AJ56">
        <f t="shared" si="16"/>
        <v>136.96086165635595</v>
      </c>
    </row>
    <row r="57" spans="1:36" ht="12.75">
      <c r="A57" s="2">
        <v>39783</v>
      </c>
      <c r="B57" s="18">
        <v>0.6527777777777778</v>
      </c>
      <c r="C57" s="18">
        <f t="shared" si="0"/>
        <v>0.6527777777810115</v>
      </c>
      <c r="D57">
        <v>195.28758416666668</v>
      </c>
      <c r="E57" s="10">
        <v>18.91801388888889</v>
      </c>
      <c r="F57">
        <v>195.6161463888889</v>
      </c>
      <c r="G57" s="10">
        <v>18.78420555555556</v>
      </c>
      <c r="H57" s="50">
        <f t="shared" si="1"/>
        <v>-18.648865902614904</v>
      </c>
      <c r="I57" s="51">
        <f t="shared" si="2"/>
        <v>8.028499999999852</v>
      </c>
      <c r="J57" s="51">
        <f t="shared" si="3"/>
        <v>20.30362065503861</v>
      </c>
      <c r="K57" s="55">
        <v>15.492836268578705</v>
      </c>
      <c r="L57" s="35"/>
      <c r="M57" s="27">
        <f t="shared" si="17"/>
        <v>40</v>
      </c>
      <c r="N57" s="28">
        <f t="shared" si="4"/>
        <v>11.856547637910662</v>
      </c>
      <c r="O57" s="29">
        <f t="shared" si="5"/>
        <v>9.948824750006686</v>
      </c>
      <c r="W57">
        <v>196.34719833333335</v>
      </c>
      <c r="X57">
        <v>20.691455555555557</v>
      </c>
      <c r="Y57">
        <f t="shared" si="6"/>
        <v>41.526882046014585</v>
      </c>
      <c r="Z57">
        <f t="shared" si="7"/>
        <v>114.43499999999986</v>
      </c>
      <c r="AA57">
        <f t="shared" si="8"/>
        <v>121.73681102059301</v>
      </c>
      <c r="AB57">
        <f t="shared" si="9"/>
        <v>121.65396497176238</v>
      </c>
      <c r="AC57">
        <f t="shared" si="10"/>
        <v>60.14264929494285</v>
      </c>
      <c r="AD57">
        <f t="shared" si="11"/>
        <v>106.40650000000001</v>
      </c>
      <c r="AE57">
        <f t="shared" si="12"/>
        <v>122.22717171915781</v>
      </c>
      <c r="AG57">
        <f t="shared" si="13"/>
        <v>173.6996536428089</v>
      </c>
      <c r="AH57" s="43">
        <f t="shared" si="14"/>
        <v>264.26760339478943</v>
      </c>
      <c r="AI57">
        <f t="shared" si="15"/>
        <v>36128.10329254077</v>
      </c>
      <c r="AJ57">
        <f t="shared" si="16"/>
        <v>136.71029981896416</v>
      </c>
    </row>
    <row r="58" spans="1:36" ht="12.75">
      <c r="A58" s="2">
        <v>39783</v>
      </c>
      <c r="B58" s="18">
        <v>0.6534722222222222</v>
      </c>
      <c r="C58" s="18">
        <f t="shared" si="0"/>
        <v>0.6534722222204437</v>
      </c>
      <c r="D58">
        <v>195.52397444444446</v>
      </c>
      <c r="E58" s="10">
        <v>18.8718</v>
      </c>
      <c r="F58">
        <v>195.8477863888889</v>
      </c>
      <c r="G58" s="10">
        <v>18.74015277777778</v>
      </c>
      <c r="H58" s="50">
        <f t="shared" si="1"/>
        <v>-18.384319606842723</v>
      </c>
      <c r="I58" s="51">
        <f t="shared" si="2"/>
        <v>7.898833333333215</v>
      </c>
      <c r="J58" s="51">
        <f t="shared" si="3"/>
        <v>20.009367192250675</v>
      </c>
      <c r="K58" s="55">
        <v>15.492836268578705</v>
      </c>
      <c r="L58" s="35"/>
      <c r="M58" s="27">
        <f t="shared" si="17"/>
        <v>41</v>
      </c>
      <c r="N58" s="28">
        <f t="shared" si="4"/>
        <v>11.68111089516651</v>
      </c>
      <c r="O58" s="29">
        <f t="shared" si="5"/>
        <v>10.154234784128878</v>
      </c>
      <c r="W58">
        <v>196.5898052777778</v>
      </c>
      <c r="X58">
        <v>20.641872222222222</v>
      </c>
      <c r="Y58">
        <f t="shared" si="6"/>
        <v>42.16086148481594</v>
      </c>
      <c r="Z58">
        <f t="shared" si="7"/>
        <v>114.10316666666652</v>
      </c>
      <c r="AA58">
        <f t="shared" si="8"/>
        <v>121.64321141972088</v>
      </c>
      <c r="AB58">
        <f t="shared" si="9"/>
        <v>121.55821334873119</v>
      </c>
      <c r="AC58">
        <f t="shared" si="10"/>
        <v>60.51220476269453</v>
      </c>
      <c r="AD58">
        <f t="shared" si="11"/>
        <v>106.20433333333331</v>
      </c>
      <c r="AE58">
        <f t="shared" si="12"/>
        <v>122.23374061207504</v>
      </c>
      <c r="AG58">
        <f t="shared" si="13"/>
        <v>173.60453048223502</v>
      </c>
      <c r="AH58" s="43">
        <f t="shared" si="14"/>
        <v>263.8863192240466</v>
      </c>
      <c r="AI58">
        <f t="shared" si="15"/>
        <v>36009.88012341996</v>
      </c>
      <c r="AJ58">
        <f t="shared" si="16"/>
        <v>136.45982190098533</v>
      </c>
    </row>
    <row r="59" spans="1:36" ht="12.75">
      <c r="A59" s="2">
        <v>39783</v>
      </c>
      <c r="B59" s="18">
        <v>0.6541666666666667</v>
      </c>
      <c r="C59" s="18">
        <f t="shared" si="0"/>
        <v>0.6541666666671517</v>
      </c>
      <c r="D59">
        <v>195.76014694444444</v>
      </c>
      <c r="E59" s="10">
        <v>18.824891666666666</v>
      </c>
      <c r="F59">
        <v>196.07922527777777</v>
      </c>
      <c r="G59" s="10">
        <v>18.69543888888889</v>
      </c>
      <c r="H59" s="50">
        <f t="shared" si="1"/>
        <v>-18.120634014625953</v>
      </c>
      <c r="I59" s="51">
        <f t="shared" si="2"/>
        <v>7.767166666666512</v>
      </c>
      <c r="J59" s="51">
        <f t="shared" si="3"/>
        <v>19.715127570467164</v>
      </c>
      <c r="K59" s="55">
        <v>15.492836268578705</v>
      </c>
      <c r="L59" s="35"/>
      <c r="M59" s="27">
        <f t="shared" si="17"/>
        <v>42</v>
      </c>
      <c r="N59" s="28">
        <f t="shared" si="4"/>
        <v>11.502115972886225</v>
      </c>
      <c r="O59" s="29">
        <f t="shared" si="5"/>
        <v>10.356551739969541</v>
      </c>
      <c r="W59">
        <v>196.83216583333333</v>
      </c>
      <c r="X59">
        <v>20.591580555555556</v>
      </c>
      <c r="Y59">
        <f t="shared" si="6"/>
        <v>42.79273486089502</v>
      </c>
      <c r="Z59">
        <f t="shared" si="7"/>
        <v>113.7684999999999</v>
      </c>
      <c r="AA59">
        <f t="shared" si="8"/>
        <v>121.55035890167021</v>
      </c>
      <c r="AB59">
        <f t="shared" si="9"/>
        <v>121.46320803210726</v>
      </c>
      <c r="AC59">
        <f t="shared" si="10"/>
        <v>60.880542214781734</v>
      </c>
      <c r="AD59">
        <f t="shared" si="11"/>
        <v>106.00133333333339</v>
      </c>
      <c r="AE59">
        <f t="shared" si="12"/>
        <v>122.24043148161037</v>
      </c>
      <c r="AG59">
        <f t="shared" si="13"/>
        <v>173.51051579963362</v>
      </c>
      <c r="AH59" s="43">
        <f t="shared" si="14"/>
        <v>263.50591795374777</v>
      </c>
      <c r="AI59">
        <f t="shared" si="15"/>
        <v>35892.0340599712</v>
      </c>
      <c r="AJ59">
        <f t="shared" si="16"/>
        <v>136.20959384400314</v>
      </c>
    </row>
    <row r="60" spans="1:36" ht="12.75">
      <c r="A60" s="2">
        <v>39783</v>
      </c>
      <c r="B60" s="18">
        <v>0.6548611111111111</v>
      </c>
      <c r="C60" s="18">
        <f t="shared" si="0"/>
        <v>0.6548611111138598</v>
      </c>
      <c r="D60">
        <v>195.9960986111111</v>
      </c>
      <c r="E60" s="10">
        <v>18.777288888888886</v>
      </c>
      <c r="F60">
        <v>196.31046055555558</v>
      </c>
      <c r="G60" s="10">
        <v>18.650066666666664</v>
      </c>
      <c r="H60" s="50">
        <f t="shared" si="1"/>
        <v>-17.857838136090397</v>
      </c>
      <c r="I60" s="51">
        <f t="shared" si="2"/>
        <v>7.633333333333354</v>
      </c>
      <c r="J60" s="51">
        <f t="shared" si="3"/>
        <v>19.420869204867802</v>
      </c>
      <c r="K60" s="55">
        <v>15.492836268578705</v>
      </c>
      <c r="L60" s="35"/>
      <c r="M60" s="27">
        <f t="shared" si="17"/>
        <v>43</v>
      </c>
      <c r="N60" s="28">
        <f t="shared" si="4"/>
        <v>11.3196173946571</v>
      </c>
      <c r="O60" s="29">
        <f t="shared" si="5"/>
        <v>10.55571398982404</v>
      </c>
      <c r="W60">
        <v>197.0742772222222</v>
      </c>
      <c r="X60">
        <v>20.540580555555557</v>
      </c>
      <c r="Y60">
        <f t="shared" si="6"/>
        <v>43.422488622176765</v>
      </c>
      <c r="Z60">
        <f t="shared" si="7"/>
        <v>113.43083333333361</v>
      </c>
      <c r="AA60">
        <f t="shared" si="8"/>
        <v>121.4580852345268</v>
      </c>
      <c r="AB60">
        <f t="shared" si="9"/>
        <v>121.36878205737007</v>
      </c>
      <c r="AC60">
        <f t="shared" si="10"/>
        <v>61.2476779052936</v>
      </c>
      <c r="AD60">
        <f t="shared" si="11"/>
        <v>105.79750000000026</v>
      </c>
      <c r="AE60">
        <f t="shared" si="12"/>
        <v>122.24724559285842</v>
      </c>
      <c r="AG60">
        <f t="shared" si="13"/>
        <v>173.41748955786093</v>
      </c>
      <c r="AH60" s="43">
        <f t="shared" si="14"/>
        <v>263.12620003225305</v>
      </c>
      <c r="AI60">
        <f t="shared" si="15"/>
        <v>35774.50874171691</v>
      </c>
      <c r="AJ60">
        <f t="shared" si="16"/>
        <v>135.95950816502426</v>
      </c>
    </row>
    <row r="61" spans="1:36" ht="12.75">
      <c r="A61" s="2">
        <v>39783</v>
      </c>
      <c r="B61" s="18">
        <v>0.6555555555555556</v>
      </c>
      <c r="C61" s="18">
        <f t="shared" si="0"/>
        <v>0.6555555555532919</v>
      </c>
      <c r="D61">
        <v>196.23182694444444</v>
      </c>
      <c r="E61" s="10">
        <v>18.729</v>
      </c>
      <c r="F61">
        <v>196.54149</v>
      </c>
      <c r="G61" s="10">
        <v>18.604036111111114</v>
      </c>
      <c r="H61" s="50">
        <f t="shared" si="1"/>
        <v>-17.595944409378067</v>
      </c>
      <c r="I61" s="51">
        <f t="shared" si="2"/>
        <v>7.497833333333119</v>
      </c>
      <c r="J61" s="51">
        <f t="shared" si="3"/>
        <v>19.126807479356415</v>
      </c>
      <c r="K61" s="55">
        <v>15.492836268578705</v>
      </c>
      <c r="L61" s="35"/>
      <c r="M61" s="27">
        <f t="shared" si="17"/>
        <v>44</v>
      </c>
      <c r="N61" s="28">
        <f t="shared" si="4"/>
        <v>11.133670751313968</v>
      </c>
      <c r="O61" s="29">
        <f t="shared" si="5"/>
        <v>10.75166086694174</v>
      </c>
      <c r="W61">
        <v>197.31613611111112</v>
      </c>
      <c r="X61">
        <v>20.488875</v>
      </c>
      <c r="Y61">
        <f t="shared" si="6"/>
        <v>44.05006236136013</v>
      </c>
      <c r="Z61">
        <f t="shared" si="7"/>
        <v>113.09033333333318</v>
      </c>
      <c r="AA61">
        <f t="shared" si="8"/>
        <v>121.36651715973449</v>
      </c>
      <c r="AB61">
        <f t="shared" si="9"/>
        <v>121.27506358537181</v>
      </c>
      <c r="AC61">
        <f t="shared" si="10"/>
        <v>61.61356182775859</v>
      </c>
      <c r="AD61">
        <f t="shared" si="11"/>
        <v>105.59250000000006</v>
      </c>
      <c r="AE61">
        <f t="shared" si="12"/>
        <v>122.25386315921898</v>
      </c>
      <c r="AG61">
        <f t="shared" si="13"/>
        <v>173.3253394896128</v>
      </c>
      <c r="AH61" s="43">
        <f t="shared" si="14"/>
        <v>262.7471877983099</v>
      </c>
      <c r="AI61">
        <f t="shared" si="15"/>
        <v>35657.32095993104</v>
      </c>
      <c r="AJ61">
        <f t="shared" si="16"/>
        <v>135.709619801154</v>
      </c>
    </row>
    <row r="62" spans="1:36" ht="12.75">
      <c r="A62" s="2">
        <v>39783</v>
      </c>
      <c r="B62" s="18">
        <v>0.65625</v>
      </c>
      <c r="C62" s="18">
        <f t="shared" si="0"/>
        <v>0.65625</v>
      </c>
      <c r="D62">
        <v>196.4673288888889</v>
      </c>
      <c r="E62" s="10">
        <v>18.680019444444447</v>
      </c>
      <c r="F62">
        <v>196.77231055555558</v>
      </c>
      <c r="G62" s="10">
        <v>18.55735</v>
      </c>
      <c r="H62" s="50">
        <f t="shared" si="1"/>
        <v>-17.334951028681562</v>
      </c>
      <c r="I62" s="51">
        <f t="shared" si="2"/>
        <v>7.360166666666856</v>
      </c>
      <c r="J62" s="51">
        <f t="shared" si="3"/>
        <v>18.832752866426667</v>
      </c>
      <c r="K62" s="55">
        <v>15.486826715973411</v>
      </c>
      <c r="L62" s="35"/>
      <c r="M62" s="27">
        <f t="shared" si="17"/>
        <v>45</v>
      </c>
      <c r="N62" s="28">
        <f t="shared" si="4"/>
        <v>10.944332684005694</v>
      </c>
      <c r="O62" s="29">
        <f t="shared" si="5"/>
        <v>10.944332684005694</v>
      </c>
      <c r="W62">
        <v>197.55774000000002</v>
      </c>
      <c r="X62">
        <v>20.436463888888888</v>
      </c>
      <c r="Y62">
        <f t="shared" si="6"/>
        <v>44.67548953885157</v>
      </c>
      <c r="Z62">
        <f t="shared" si="7"/>
        <v>112.74683333333329</v>
      </c>
      <c r="AA62">
        <f t="shared" si="8"/>
        <v>121.27550367749652</v>
      </c>
      <c r="AB62">
        <f t="shared" si="9"/>
        <v>121.1819026976969</v>
      </c>
      <c r="AC62">
        <f t="shared" si="10"/>
        <v>61.978227802459024</v>
      </c>
      <c r="AD62">
        <f t="shared" si="11"/>
        <v>105.38666666666643</v>
      </c>
      <c r="AE62">
        <f t="shared" si="12"/>
        <v>122.26058331549284</v>
      </c>
      <c r="AG62">
        <f t="shared" si="13"/>
        <v>173.2341496512825</v>
      </c>
      <c r="AH62" s="43">
        <f t="shared" si="14"/>
        <v>262.368839859416</v>
      </c>
      <c r="AI62">
        <f t="shared" si="15"/>
        <v>35540.44858431906</v>
      </c>
      <c r="AJ62">
        <f t="shared" si="16"/>
        <v>135.45986864660662</v>
      </c>
    </row>
    <row r="63" spans="1:36" ht="12.75">
      <c r="A63" s="2">
        <v>39783</v>
      </c>
      <c r="B63" s="18">
        <v>0.6569444444444444</v>
      </c>
      <c r="C63" s="18">
        <f t="shared" si="0"/>
        <v>0.6569444444467081</v>
      </c>
      <c r="D63">
        <v>196.7026022222222</v>
      </c>
      <c r="E63" s="10">
        <v>18.630352777777777</v>
      </c>
      <c r="F63">
        <v>197.00291972222223</v>
      </c>
      <c r="G63" s="10">
        <v>18.51000833333333</v>
      </c>
      <c r="H63" s="50">
        <f t="shared" si="1"/>
        <v>-17.074839282836816</v>
      </c>
      <c r="I63" s="51">
        <f t="shared" si="2"/>
        <v>7.220666666666702</v>
      </c>
      <c r="J63" s="51">
        <f t="shared" si="3"/>
        <v>18.538828540277805</v>
      </c>
      <c r="K63" s="55">
        <v>15.486826715973411</v>
      </c>
      <c r="L63" s="35"/>
      <c r="M63" s="27">
        <f t="shared" si="17"/>
        <v>46</v>
      </c>
      <c r="N63" s="28">
        <f t="shared" si="4"/>
        <v>10.75166086694174</v>
      </c>
      <c r="O63" s="29">
        <f t="shared" si="5"/>
        <v>11.133670751313966</v>
      </c>
      <c r="W63">
        <v>197.7990863888889</v>
      </c>
      <c r="X63">
        <v>20.383347222222223</v>
      </c>
      <c r="Y63">
        <f t="shared" si="6"/>
        <v>45.29877260564497</v>
      </c>
      <c r="Z63">
        <f t="shared" si="7"/>
        <v>112.4003333333335</v>
      </c>
      <c r="AA63">
        <f t="shared" si="8"/>
        <v>121.18503922936368</v>
      </c>
      <c r="AB63">
        <f t="shared" si="9"/>
        <v>121.08929502374411</v>
      </c>
      <c r="AC63">
        <f t="shared" si="10"/>
        <v>62.341658151812716</v>
      </c>
      <c r="AD63">
        <f t="shared" si="11"/>
        <v>105.1796666666668</v>
      </c>
      <c r="AE63">
        <f t="shared" si="12"/>
        <v>122.26710359384742</v>
      </c>
      <c r="AG63">
        <f t="shared" si="13"/>
        <v>173.14371636850368</v>
      </c>
      <c r="AH63" s="43">
        <f t="shared" si="14"/>
        <v>261.99097136348894</v>
      </c>
      <c r="AI63">
        <f t="shared" si="15"/>
        <v>35423.84825303926</v>
      </c>
      <c r="AJ63">
        <f t="shared" si="16"/>
        <v>135.21018708653074</v>
      </c>
    </row>
    <row r="64" spans="1:36" ht="12.75">
      <c r="A64" s="2">
        <v>39783</v>
      </c>
      <c r="B64" s="18">
        <v>0.6576388888888889</v>
      </c>
      <c r="C64" s="18">
        <f t="shared" si="0"/>
        <v>0.6576388888861402</v>
      </c>
      <c r="D64">
        <v>196.93764416666667</v>
      </c>
      <c r="E64" s="10">
        <v>18.58</v>
      </c>
      <c r="F64">
        <v>197.23331555555555</v>
      </c>
      <c r="G64" s="10">
        <v>18.46201111111111</v>
      </c>
      <c r="H64" s="50">
        <f t="shared" si="1"/>
        <v>-16.815654267726963</v>
      </c>
      <c r="I64" s="51">
        <f t="shared" si="2"/>
        <v>7.079333333333295</v>
      </c>
      <c r="J64" s="51">
        <f t="shared" si="3"/>
        <v>18.245086705635792</v>
      </c>
      <c r="K64" s="55">
        <v>15.486826715973411</v>
      </c>
      <c r="L64" s="35"/>
      <c r="M64" s="27">
        <f t="shared" si="17"/>
        <v>47</v>
      </c>
      <c r="N64" s="28">
        <f t="shared" si="4"/>
        <v>10.55571398982404</v>
      </c>
      <c r="O64" s="29">
        <f t="shared" si="5"/>
        <v>11.3196173946571</v>
      </c>
      <c r="W64">
        <v>198.04017194444444</v>
      </c>
      <c r="X64">
        <v>20.329530555555554</v>
      </c>
      <c r="Y64">
        <f t="shared" si="6"/>
        <v>45.91983483077325</v>
      </c>
      <c r="Z64">
        <f t="shared" si="7"/>
        <v>112.05116666666662</v>
      </c>
      <c r="AA64">
        <f t="shared" si="8"/>
        <v>121.09539703162378</v>
      </c>
      <c r="AB64">
        <f t="shared" si="9"/>
        <v>120.99751522404269</v>
      </c>
      <c r="AC64">
        <f t="shared" si="10"/>
        <v>62.70382129751501</v>
      </c>
      <c r="AD64">
        <f t="shared" si="11"/>
        <v>104.97183333333332</v>
      </c>
      <c r="AE64">
        <f t="shared" si="12"/>
        <v>122.27368890596131</v>
      </c>
      <c r="AG64">
        <f t="shared" si="13"/>
        <v>173.05442314432352</v>
      </c>
      <c r="AH64" s="43">
        <f t="shared" si="14"/>
        <v>261.61417264322085</v>
      </c>
      <c r="AI64">
        <f t="shared" si="15"/>
        <v>35307.67942455533</v>
      </c>
      <c r="AJ64">
        <f t="shared" si="16"/>
        <v>134.9608817741941</v>
      </c>
    </row>
    <row r="65" spans="1:36" ht="12.75">
      <c r="A65" s="2">
        <v>39783</v>
      </c>
      <c r="B65" s="18">
        <v>0.6583333333333333</v>
      </c>
      <c r="C65" s="18">
        <f t="shared" si="0"/>
        <v>0.6583333333328483</v>
      </c>
      <c r="D65">
        <v>197.1724522222222</v>
      </c>
      <c r="E65" s="10">
        <v>18.52896111111111</v>
      </c>
      <c r="F65">
        <v>197.463495</v>
      </c>
      <c r="G65" s="10">
        <v>18.413361111111108</v>
      </c>
      <c r="H65" s="50">
        <f t="shared" si="1"/>
        <v>-16.55736216736896</v>
      </c>
      <c r="I65" s="51">
        <f t="shared" si="2"/>
        <v>6.9360000000000355</v>
      </c>
      <c r="J65" s="51">
        <f t="shared" si="3"/>
        <v>17.951443895726644</v>
      </c>
      <c r="K65" s="55">
        <v>15.486826715973411</v>
      </c>
      <c r="L65" s="35"/>
      <c r="M65" s="27">
        <f t="shared" si="17"/>
        <v>48</v>
      </c>
      <c r="N65" s="28">
        <f t="shared" si="4"/>
        <v>10.356551739969541</v>
      </c>
      <c r="O65" s="29">
        <f t="shared" si="5"/>
        <v>11.502115972886225</v>
      </c>
      <c r="W65">
        <v>198.28099444444445</v>
      </c>
      <c r="X65">
        <v>20.275016666666666</v>
      </c>
      <c r="Y65">
        <f t="shared" si="6"/>
        <v>46.53872501159761</v>
      </c>
      <c r="Z65">
        <f t="shared" si="7"/>
        <v>111.69933333333347</v>
      </c>
      <c r="AA65">
        <f t="shared" si="8"/>
        <v>121.00658656790647</v>
      </c>
      <c r="AB65">
        <f t="shared" si="9"/>
        <v>120.9065737552449</v>
      </c>
      <c r="AC65">
        <f t="shared" si="10"/>
        <v>63.06473292791093</v>
      </c>
      <c r="AD65">
        <f t="shared" si="11"/>
        <v>104.76333333333343</v>
      </c>
      <c r="AE65">
        <f t="shared" si="12"/>
        <v>122.28048311312753</v>
      </c>
      <c r="AG65">
        <f t="shared" si="13"/>
        <v>172.9663692199658</v>
      </c>
      <c r="AH65" s="43">
        <f t="shared" si="14"/>
        <v>261.2385135767606</v>
      </c>
      <c r="AI65">
        <f t="shared" si="15"/>
        <v>35191.95484393453</v>
      </c>
      <c r="AJ65">
        <f t="shared" si="16"/>
        <v>134.7119701536426</v>
      </c>
    </row>
    <row r="66" spans="1:36" ht="12.75">
      <c r="A66" s="2">
        <v>39783</v>
      </c>
      <c r="B66" s="18">
        <v>0.6590277777777778</v>
      </c>
      <c r="C66" s="18">
        <f t="shared" si="0"/>
        <v>0.6590277777795563</v>
      </c>
      <c r="D66">
        <v>197.40702361111113</v>
      </c>
      <c r="E66" s="10">
        <v>18.477238888888888</v>
      </c>
      <c r="F66">
        <v>197.69345583333333</v>
      </c>
      <c r="G66" s="10">
        <v>18.364061111111113</v>
      </c>
      <c r="H66" s="50">
        <f t="shared" si="1"/>
        <v>-16.299992139690435</v>
      </c>
      <c r="I66" s="51">
        <f t="shared" si="2"/>
        <v>6.790666666666496</v>
      </c>
      <c r="J66" s="51">
        <f t="shared" si="3"/>
        <v>17.657941486247637</v>
      </c>
      <c r="K66" s="55">
        <v>15.486826715973411</v>
      </c>
      <c r="L66" s="35"/>
      <c r="M66" s="27">
        <f t="shared" si="17"/>
        <v>49</v>
      </c>
      <c r="N66" s="28">
        <f t="shared" si="4"/>
        <v>10.154234784128878</v>
      </c>
      <c r="O66" s="29">
        <f t="shared" si="5"/>
        <v>11.68111089516651</v>
      </c>
      <c r="W66">
        <v>198.52155083333335</v>
      </c>
      <c r="X66">
        <v>20.219802777777776</v>
      </c>
      <c r="Y66">
        <f t="shared" si="6"/>
        <v>47.15539692135683</v>
      </c>
      <c r="Z66">
        <f t="shared" si="7"/>
        <v>111.3444999999998</v>
      </c>
      <c r="AA66">
        <f t="shared" si="8"/>
        <v>120.91827462819946</v>
      </c>
      <c r="AB66">
        <f t="shared" si="9"/>
        <v>120.81613880324792</v>
      </c>
      <c r="AC66">
        <f t="shared" si="10"/>
        <v>63.42437600333998</v>
      </c>
      <c r="AD66">
        <f t="shared" si="11"/>
        <v>104.5538333333333</v>
      </c>
      <c r="AE66">
        <f t="shared" si="12"/>
        <v>122.28718467651255</v>
      </c>
      <c r="AG66">
        <f t="shared" si="13"/>
        <v>172.87911259808078</v>
      </c>
      <c r="AH66" s="43">
        <f t="shared" si="14"/>
        <v>260.86340079095964</v>
      </c>
      <c r="AI66">
        <f t="shared" si="15"/>
        <v>35076.51790903252</v>
      </c>
      <c r="AJ66">
        <f t="shared" si="16"/>
        <v>134.46316272300976</v>
      </c>
    </row>
    <row r="67" spans="1:36" ht="12.75">
      <c r="A67" s="2">
        <v>39783</v>
      </c>
      <c r="B67" s="18">
        <v>0.6597222222222222</v>
      </c>
      <c r="C67" s="18">
        <f t="shared" si="0"/>
        <v>0.6597222222189885</v>
      </c>
      <c r="D67">
        <v>197.64135583333334</v>
      </c>
      <c r="E67" s="10">
        <v>18.42483888888889</v>
      </c>
      <c r="F67">
        <v>197.92319555555554</v>
      </c>
      <c r="G67" s="10">
        <v>18.31411111111111</v>
      </c>
      <c r="H67" s="50">
        <f t="shared" si="1"/>
        <v>-16.043541563115898</v>
      </c>
      <c r="I67" s="51">
        <f t="shared" si="2"/>
        <v>6.643666666666732</v>
      </c>
      <c r="J67" s="51">
        <f t="shared" si="3"/>
        <v>17.364720921028532</v>
      </c>
      <c r="K67" s="55">
        <v>15.486826715973411</v>
      </c>
      <c r="L67" s="35"/>
      <c r="M67" s="27">
        <f t="shared" si="17"/>
        <v>50</v>
      </c>
      <c r="N67" s="28">
        <f t="shared" si="4"/>
        <v>9.948824750006688</v>
      </c>
      <c r="O67" s="29">
        <f t="shared" si="5"/>
        <v>11.856547637910662</v>
      </c>
      <c r="W67">
        <v>198.7618388888889</v>
      </c>
      <c r="X67">
        <v>20.163891666666665</v>
      </c>
      <c r="Y67">
        <f t="shared" si="6"/>
        <v>47.76986816542955</v>
      </c>
      <c r="Z67">
        <f t="shared" si="7"/>
        <v>110.98683333333327</v>
      </c>
      <c r="AA67">
        <f t="shared" si="8"/>
        <v>120.83061482051482</v>
      </c>
      <c r="AB67">
        <f t="shared" si="9"/>
        <v>120.72636504871636</v>
      </c>
      <c r="AC67">
        <f t="shared" si="10"/>
        <v>63.782763944111366</v>
      </c>
      <c r="AD67">
        <f t="shared" si="11"/>
        <v>104.34316666666653</v>
      </c>
      <c r="AE67">
        <f t="shared" si="12"/>
        <v>122.29365235521418</v>
      </c>
      <c r="AG67">
        <f t="shared" si="13"/>
        <v>172.79267466228654</v>
      </c>
      <c r="AH67" s="43">
        <f t="shared" si="14"/>
        <v>260.4889880967575</v>
      </c>
      <c r="AI67">
        <f t="shared" si="15"/>
        <v>34961.41659165488</v>
      </c>
      <c r="AJ67">
        <f t="shared" si="16"/>
        <v>134.214566408729</v>
      </c>
    </row>
    <row r="68" spans="1:36" ht="12.75">
      <c r="A68" s="2">
        <v>39783</v>
      </c>
      <c r="B68" s="18">
        <v>0.6604166666666667</v>
      </c>
      <c r="C68" s="18">
        <f t="shared" si="0"/>
        <v>0.6604166666656965</v>
      </c>
      <c r="D68">
        <v>197.87544666666668</v>
      </c>
      <c r="E68" s="10">
        <v>18.371755555555556</v>
      </c>
      <c r="F68">
        <v>198.15271222222222</v>
      </c>
      <c r="G68" s="10">
        <v>18.263513888888887</v>
      </c>
      <c r="H68" s="50">
        <f t="shared" si="1"/>
        <v>-15.788024735916295</v>
      </c>
      <c r="I68" s="51">
        <f t="shared" si="2"/>
        <v>6.494500000000087</v>
      </c>
      <c r="J68" s="51">
        <f t="shared" si="3"/>
        <v>17.071621343970406</v>
      </c>
      <c r="K68" s="55">
        <v>15.486826715973411</v>
      </c>
      <c r="L68" s="35"/>
      <c r="M68" s="27">
        <f t="shared" si="17"/>
        <v>51</v>
      </c>
      <c r="N68" s="28">
        <f t="shared" si="4"/>
        <v>9.740384207489218</v>
      </c>
      <c r="O68" s="29">
        <f t="shared" si="5"/>
        <v>12.028372761387354</v>
      </c>
      <c r="W68">
        <v>199.00185583333334</v>
      </c>
      <c r="X68">
        <v>20.107288888888892</v>
      </c>
      <c r="Y68">
        <f t="shared" si="6"/>
        <v>48.38209214581231</v>
      </c>
      <c r="Z68">
        <f t="shared" si="7"/>
        <v>110.62650000000026</v>
      </c>
      <c r="AA68">
        <f t="shared" si="8"/>
        <v>120.7437341755502</v>
      </c>
      <c r="AB68">
        <f t="shared" si="9"/>
        <v>120.63738082296683</v>
      </c>
      <c r="AC68">
        <f t="shared" si="10"/>
        <v>64.13986674422489</v>
      </c>
      <c r="AD68">
        <f t="shared" si="11"/>
        <v>104.13200000000018</v>
      </c>
      <c r="AE68">
        <f t="shared" si="12"/>
        <v>122.30043307350536</v>
      </c>
      <c r="AG68">
        <f t="shared" si="13"/>
        <v>172.7075143933662</v>
      </c>
      <c r="AH68" s="43">
        <f t="shared" si="14"/>
        <v>260.11578859302597</v>
      </c>
      <c r="AI68">
        <f t="shared" si="15"/>
        <v>34846.77685187679</v>
      </c>
      <c r="AJ68">
        <f t="shared" si="16"/>
        <v>133.96640411704357</v>
      </c>
    </row>
    <row r="69" spans="1:36" ht="12.75">
      <c r="A69" s="2">
        <v>39783</v>
      </c>
      <c r="B69" s="18">
        <v>0.6611111111111111</v>
      </c>
      <c r="C69" s="18">
        <f t="shared" si="0"/>
        <v>0.6611111111124046</v>
      </c>
      <c r="D69">
        <v>198.10929333333334</v>
      </c>
      <c r="E69" s="10">
        <v>18.31799722222222</v>
      </c>
      <c r="F69">
        <v>198.38200305555557</v>
      </c>
      <c r="G69" s="10">
        <v>18.212269444444445</v>
      </c>
      <c r="H69" s="50">
        <f t="shared" si="1"/>
        <v>-15.533438914660747</v>
      </c>
      <c r="I69" s="51">
        <f t="shared" si="2"/>
        <v>6.343666666666579</v>
      </c>
      <c r="J69" s="51">
        <f t="shared" si="3"/>
        <v>16.778850714315134</v>
      </c>
      <c r="K69" s="55">
        <v>15.486826715973411</v>
      </c>
      <c r="L69" s="35"/>
      <c r="M69" s="27">
        <f t="shared" si="17"/>
        <v>52</v>
      </c>
      <c r="N69" s="28">
        <f t="shared" si="4"/>
        <v>9.528976649584923</v>
      </c>
      <c r="O69" s="29">
        <f t="shared" si="5"/>
        <v>12.196533925999463</v>
      </c>
      <c r="W69">
        <v>199.2415988888889</v>
      </c>
      <c r="X69">
        <v>20.049991666666667</v>
      </c>
      <c r="Y69">
        <f t="shared" si="6"/>
        <v>48.99207031608078</v>
      </c>
      <c r="Z69">
        <f t="shared" si="7"/>
        <v>110.26333333333334</v>
      </c>
      <c r="AA69">
        <f t="shared" si="8"/>
        <v>120.65747234064528</v>
      </c>
      <c r="AB69">
        <f t="shared" si="9"/>
        <v>120.54902694779355</v>
      </c>
      <c r="AC69">
        <f t="shared" si="10"/>
        <v>64.49568074298479</v>
      </c>
      <c r="AD69">
        <f t="shared" si="11"/>
        <v>103.91966666666676</v>
      </c>
      <c r="AE69">
        <f t="shared" si="12"/>
        <v>122.30694973962906</v>
      </c>
      <c r="AG69">
        <f t="shared" si="13"/>
        <v>172.62313117754238</v>
      </c>
      <c r="AH69" s="43">
        <f t="shared" si="14"/>
        <v>259.7432727945895</v>
      </c>
      <c r="AI69">
        <f t="shared" si="15"/>
        <v>34732.46900462704</v>
      </c>
      <c r="AJ69">
        <f t="shared" si="16"/>
        <v>133.71845449908616</v>
      </c>
    </row>
    <row r="70" spans="1:36" ht="12.75">
      <c r="A70" s="2">
        <v>39783</v>
      </c>
      <c r="B70" s="18">
        <v>0.6618055555555555</v>
      </c>
      <c r="C70" s="18">
        <f t="shared" si="0"/>
        <v>0.6618055555591127</v>
      </c>
      <c r="D70">
        <v>198.34289333333334</v>
      </c>
      <c r="E70" s="10">
        <v>18.263561111111112</v>
      </c>
      <c r="F70">
        <v>198.61106555555554</v>
      </c>
      <c r="G70" s="10">
        <v>18.160380555555555</v>
      </c>
      <c r="H70" s="50">
        <f t="shared" si="1"/>
        <v>-15.279782439294001</v>
      </c>
      <c r="I70" s="51">
        <f t="shared" si="2"/>
        <v>6.19083333333343</v>
      </c>
      <c r="J70" s="51">
        <f t="shared" si="3"/>
        <v>16.486302458503836</v>
      </c>
      <c r="K70" s="55">
        <v>15.486826715973411</v>
      </c>
      <c r="L70" s="35"/>
      <c r="M70" s="27">
        <f t="shared" si="17"/>
        <v>53</v>
      </c>
      <c r="N70" s="28">
        <f t="shared" si="4"/>
        <v>9.314666473083898</v>
      </c>
      <c r="O70" s="29">
        <f t="shared" si="5"/>
        <v>12.360979908227234</v>
      </c>
      <c r="W70">
        <v>199.48106583333333</v>
      </c>
      <c r="X70">
        <v>19.992002777777778</v>
      </c>
      <c r="Y70">
        <f t="shared" si="6"/>
        <v>49.59981903743139</v>
      </c>
      <c r="Z70">
        <f t="shared" si="7"/>
        <v>109.89733333333334</v>
      </c>
      <c r="AA70">
        <f t="shared" si="8"/>
        <v>120.57182889184239</v>
      </c>
      <c r="AB70">
        <f t="shared" si="9"/>
        <v>120.4613040578003</v>
      </c>
      <c r="AC70">
        <f t="shared" si="10"/>
        <v>64.8502221232192</v>
      </c>
      <c r="AD70">
        <f t="shared" si="11"/>
        <v>103.7064999999999</v>
      </c>
      <c r="AE70">
        <f t="shared" si="12"/>
        <v>122.3134884290398</v>
      </c>
      <c r="AG70">
        <f t="shared" si="13"/>
        <v>172.5397158417674</v>
      </c>
      <c r="AH70" s="43">
        <f t="shared" si="14"/>
        <v>259.37161977938604</v>
      </c>
      <c r="AI70">
        <f t="shared" si="15"/>
        <v>34618.53355861045</v>
      </c>
      <c r="AJ70">
        <f t="shared" si="16"/>
        <v>133.4707844599805</v>
      </c>
    </row>
    <row r="71" spans="1:36" ht="12.75">
      <c r="A71" s="2">
        <v>39783</v>
      </c>
      <c r="B71" s="18">
        <v>0.6625</v>
      </c>
      <c r="C71" s="18">
        <f t="shared" si="0"/>
        <v>0.6624999999985448</v>
      </c>
      <c r="D71">
        <v>198.57624416666667</v>
      </c>
      <c r="E71" s="10">
        <v>18.20845</v>
      </c>
      <c r="F71">
        <v>198.83989805555555</v>
      </c>
      <c r="G71" s="10">
        <v>18.107847222222222</v>
      </c>
      <c r="H71" s="50">
        <f t="shared" si="1"/>
        <v>-15.0271006944174</v>
      </c>
      <c r="I71" s="51">
        <f t="shared" si="2"/>
        <v>6.0361666666666025</v>
      </c>
      <c r="J71" s="51">
        <f t="shared" si="3"/>
        <v>16.19410581995613</v>
      </c>
      <c r="K71" s="55">
        <v>15.486826715973411</v>
      </c>
      <c r="L71" s="35"/>
      <c r="M71" s="27">
        <f t="shared" si="17"/>
        <v>54</v>
      </c>
      <c r="N71" s="28">
        <f t="shared" si="4"/>
        <v>9.097518958941968</v>
      </c>
      <c r="O71" s="29">
        <f t="shared" si="5"/>
        <v>12.52166061623146</v>
      </c>
      <c r="W71">
        <v>199.7202536111111</v>
      </c>
      <c r="X71">
        <v>19.933325</v>
      </c>
      <c r="Y71">
        <f t="shared" si="6"/>
        <v>50.205260269604466</v>
      </c>
      <c r="Z71">
        <f t="shared" si="7"/>
        <v>109.52866666666665</v>
      </c>
      <c r="AA71">
        <f t="shared" si="8"/>
        <v>120.48691622129142</v>
      </c>
      <c r="AB71">
        <f t="shared" si="9"/>
        <v>120.37432596119723</v>
      </c>
      <c r="AC71">
        <f t="shared" si="10"/>
        <v>65.20345741714551</v>
      </c>
      <c r="AD71">
        <f t="shared" si="11"/>
        <v>103.49250000000005</v>
      </c>
      <c r="AE71">
        <f t="shared" si="12"/>
        <v>122.32002458877908</v>
      </c>
      <c r="AG71">
        <f t="shared" si="13"/>
        <v>172.45734098386174</v>
      </c>
      <c r="AH71" s="43">
        <f t="shared" si="14"/>
        <v>259.0010466300266</v>
      </c>
      <c r="AI71">
        <f t="shared" si="15"/>
        <v>34505.03377711559</v>
      </c>
      <c r="AJ71">
        <f t="shared" si="16"/>
        <v>133.22353027555425</v>
      </c>
    </row>
    <row r="72" spans="1:36" ht="12.75">
      <c r="A72" s="2">
        <v>39783</v>
      </c>
      <c r="B72" s="18">
        <v>0.6631944444444444</v>
      </c>
      <c r="C72" s="18">
        <f t="shared" si="0"/>
        <v>0.6631944444452529</v>
      </c>
      <c r="D72">
        <v>198.8093438888889</v>
      </c>
      <c r="E72" s="10">
        <v>18.15266388888889</v>
      </c>
      <c r="F72">
        <v>199.0684975</v>
      </c>
      <c r="G72" s="10">
        <v>18.054672222222223</v>
      </c>
      <c r="H72" s="50">
        <f t="shared" si="1"/>
        <v>-14.775328566579123</v>
      </c>
      <c r="I72" s="51">
        <f t="shared" si="2"/>
        <v>5.879499999999922</v>
      </c>
      <c r="J72" s="51">
        <f t="shared" si="3"/>
        <v>15.902165088451577</v>
      </c>
      <c r="K72" s="55">
        <v>15.486826715973411</v>
      </c>
      <c r="L72" s="35"/>
      <c r="M72" s="27">
        <f t="shared" si="17"/>
        <v>55</v>
      </c>
      <c r="N72" s="28">
        <f t="shared" si="4"/>
        <v>8.877600252395503</v>
      </c>
      <c r="O72" s="29">
        <f t="shared" si="5"/>
        <v>12.678527105111929</v>
      </c>
      <c r="W72">
        <v>199.95916055555554</v>
      </c>
      <c r="X72">
        <v>19.87396111111111</v>
      </c>
      <c r="Y72">
        <f t="shared" si="6"/>
        <v>50.808473393769354</v>
      </c>
      <c r="Z72">
        <f t="shared" si="7"/>
        <v>109.15733333333328</v>
      </c>
      <c r="AA72">
        <f t="shared" si="8"/>
        <v>120.40275905912539</v>
      </c>
      <c r="AB72">
        <f t="shared" si="9"/>
        <v>120.28811816352405</v>
      </c>
      <c r="AC72">
        <f t="shared" si="10"/>
        <v>65.5554015569718</v>
      </c>
      <c r="AD72">
        <f t="shared" si="11"/>
        <v>103.27783333333336</v>
      </c>
      <c r="AE72">
        <f t="shared" si="12"/>
        <v>122.3266999935975</v>
      </c>
      <c r="AG72">
        <f t="shared" si="13"/>
        <v>172.37611428174662</v>
      </c>
      <c r="AH72" s="43">
        <f t="shared" si="14"/>
        <v>258.6316241411745</v>
      </c>
      <c r="AI72">
        <f t="shared" si="15"/>
        <v>34391.981730998115</v>
      </c>
      <c r="AJ72">
        <f t="shared" si="16"/>
        <v>132.97670710301537</v>
      </c>
    </row>
    <row r="73" spans="1:36" ht="12.75">
      <c r="A73" s="2">
        <v>39783</v>
      </c>
      <c r="B73" s="18">
        <v>0.6638888888888889</v>
      </c>
      <c r="C73" s="18">
        <f t="shared" si="0"/>
        <v>0.663888888891961</v>
      </c>
      <c r="D73">
        <v>199.04218972222222</v>
      </c>
      <c r="E73" s="10">
        <v>18.096208333333333</v>
      </c>
      <c r="F73">
        <v>199.29686222222222</v>
      </c>
      <c r="G73" s="10">
        <v>18.000858333333333</v>
      </c>
      <c r="H73" s="50">
        <f t="shared" si="1"/>
        <v>-14.524527186699538</v>
      </c>
      <c r="I73" s="51">
        <f t="shared" si="2"/>
        <v>5.720999999999989</v>
      </c>
      <c r="J73" s="51">
        <f t="shared" si="3"/>
        <v>15.610628782889364</v>
      </c>
      <c r="K73" s="55">
        <v>15.486826715973411</v>
      </c>
      <c r="L73" s="35"/>
      <c r="M73" s="27">
        <f t="shared" si="17"/>
        <v>56</v>
      </c>
      <c r="N73" s="28">
        <f t="shared" si="4"/>
        <v>8.654977342812911</v>
      </c>
      <c r="O73" s="29">
        <f t="shared" si="5"/>
        <v>12.831531591816534</v>
      </c>
      <c r="W73">
        <v>200.19778333333335</v>
      </c>
      <c r="X73">
        <v>19.81391111111111</v>
      </c>
      <c r="Y73">
        <f t="shared" si="6"/>
        <v>51.409363359370516</v>
      </c>
      <c r="Z73">
        <f t="shared" si="7"/>
        <v>108.78316666666663</v>
      </c>
      <c r="AA73">
        <f t="shared" si="8"/>
        <v>120.31915886941513</v>
      </c>
      <c r="AB73">
        <f t="shared" si="9"/>
        <v>120.20248364524446</v>
      </c>
      <c r="AC73">
        <f t="shared" si="10"/>
        <v>65.90601977582982</v>
      </c>
      <c r="AD73">
        <f t="shared" si="11"/>
        <v>103.06216666666664</v>
      </c>
      <c r="AE73">
        <f t="shared" si="12"/>
        <v>122.3332074324868</v>
      </c>
      <c r="AG73">
        <f t="shared" si="13"/>
        <v>172.29569165466842</v>
      </c>
      <c r="AH73" s="43">
        <f t="shared" si="14"/>
        <v>258.2629950847913</v>
      </c>
      <c r="AI73">
        <f t="shared" si="15"/>
        <v>34279.290622951325</v>
      </c>
      <c r="AJ73">
        <f t="shared" si="16"/>
        <v>132.73016760181596</v>
      </c>
    </row>
    <row r="74" spans="1:36" ht="12.75">
      <c r="A74" s="2">
        <v>39783</v>
      </c>
      <c r="B74" s="18">
        <v>0.6645833333333333</v>
      </c>
      <c r="C74" s="18">
        <f t="shared" si="0"/>
        <v>0.6645833333313931</v>
      </c>
      <c r="D74">
        <v>199.27477944444445</v>
      </c>
      <c r="E74" s="10">
        <v>18.039083333333334</v>
      </c>
      <c r="F74">
        <v>199.52498944444446</v>
      </c>
      <c r="G74" s="10">
        <v>17.946402777777777</v>
      </c>
      <c r="H74" s="50">
        <f t="shared" si="1"/>
        <v>-14.274663219399006</v>
      </c>
      <c r="I74" s="51">
        <f t="shared" si="2"/>
        <v>5.560833333333406</v>
      </c>
      <c r="J74" s="51">
        <f t="shared" si="3"/>
        <v>15.319558655143258</v>
      </c>
      <c r="K74" s="55">
        <v>15.486826715973411</v>
      </c>
      <c r="L74" s="35"/>
      <c r="M74" s="27">
        <f t="shared" si="17"/>
        <v>57</v>
      </c>
      <c r="N74" s="28">
        <f t="shared" si="4"/>
        <v>8.429718043289052</v>
      </c>
      <c r="O74" s="29">
        <f t="shared" si="5"/>
        <v>12.980627469696431</v>
      </c>
      <c r="W74">
        <v>200.43612055555556</v>
      </c>
      <c r="X74">
        <v>19.75317777777778</v>
      </c>
      <c r="Y74">
        <f t="shared" si="6"/>
        <v>52.00801087826254</v>
      </c>
      <c r="Z74">
        <f t="shared" si="7"/>
        <v>108.40650000000011</v>
      </c>
      <c r="AA74">
        <f t="shared" si="8"/>
        <v>120.23644388355595</v>
      </c>
      <c r="AB74">
        <f t="shared" si="9"/>
        <v>120.11775134394732</v>
      </c>
      <c r="AC74">
        <f t="shared" si="10"/>
        <v>66.25535847469381</v>
      </c>
      <c r="AD74">
        <f t="shared" si="11"/>
        <v>102.8456666666667</v>
      </c>
      <c r="AE74">
        <f t="shared" si="12"/>
        <v>122.33970605948544</v>
      </c>
      <c r="AG74">
        <f t="shared" si="13"/>
        <v>172.21641906006863</v>
      </c>
      <c r="AH74" s="43">
        <f t="shared" si="14"/>
        <v>257.8957085981846</v>
      </c>
      <c r="AI74">
        <f t="shared" si="15"/>
        <v>34167.10690845014</v>
      </c>
      <c r="AJ74">
        <f t="shared" si="16"/>
        <v>132.48420105231116</v>
      </c>
    </row>
    <row r="75" spans="1:36" ht="12.75">
      <c r="A75" s="2">
        <v>39783</v>
      </c>
      <c r="B75" s="18">
        <v>0.6652777777777777</v>
      </c>
      <c r="C75" s="18">
        <f t="shared" si="0"/>
        <v>0.6652777777781012</v>
      </c>
      <c r="D75">
        <v>199.50711083333334</v>
      </c>
      <c r="E75" s="10">
        <v>17.981288888888887</v>
      </c>
      <c r="F75">
        <v>199.75287777777777</v>
      </c>
      <c r="G75" s="10">
        <v>17.89131111111111</v>
      </c>
      <c r="H75" s="50">
        <f t="shared" si="1"/>
        <v>-14.02578259892461</v>
      </c>
      <c r="I75" s="51">
        <f t="shared" si="2"/>
        <v>5.398666666666543</v>
      </c>
      <c r="J75" s="51">
        <f t="shared" si="3"/>
        <v>15.028911447276307</v>
      </c>
      <c r="K75" s="55">
        <v>15.486826715973411</v>
      </c>
      <c r="L75" s="35"/>
      <c r="M75" s="27">
        <f t="shared" si="17"/>
        <v>58</v>
      </c>
      <c r="N75" s="28">
        <f t="shared" si="4"/>
        <v>8.201890969988693</v>
      </c>
      <c r="O75" s="29">
        <f t="shared" si="5"/>
        <v>13.125769322702897</v>
      </c>
      <c r="W75">
        <v>200.6741688888889</v>
      </c>
      <c r="X75">
        <v>19.69176388888889</v>
      </c>
      <c r="Y75">
        <f t="shared" si="6"/>
        <v>52.60430384860476</v>
      </c>
      <c r="Z75">
        <f t="shared" si="7"/>
        <v>108.02716666666669</v>
      </c>
      <c r="AA75">
        <f t="shared" si="8"/>
        <v>120.15440699959413</v>
      </c>
      <c r="AB75">
        <f t="shared" si="9"/>
        <v>120.03371570328555</v>
      </c>
      <c r="AC75">
        <f t="shared" si="10"/>
        <v>66.60335304468546</v>
      </c>
      <c r="AD75">
        <f t="shared" si="11"/>
        <v>102.62850000000014</v>
      </c>
      <c r="AE75">
        <f t="shared" si="12"/>
        <v>122.3462939734794</v>
      </c>
      <c r="AG75">
        <f t="shared" si="13"/>
        <v>172.13821583181124</v>
      </c>
      <c r="AH75" s="43">
        <f t="shared" si="14"/>
        <v>257.52961242034985</v>
      </c>
      <c r="AI75">
        <f t="shared" si="15"/>
        <v>34055.3866387331</v>
      </c>
      <c r="AJ75">
        <f t="shared" si="16"/>
        <v>132.2387212820659</v>
      </c>
    </row>
    <row r="76" spans="1:36" ht="12.75">
      <c r="A76" s="2">
        <v>39783</v>
      </c>
      <c r="B76" s="18">
        <v>0.6659722222222222</v>
      </c>
      <c r="C76" s="18">
        <f t="shared" si="0"/>
        <v>0.6659722222248092</v>
      </c>
      <c r="D76">
        <v>199.73918166666667</v>
      </c>
      <c r="E76" s="10">
        <v>17.92282777777778</v>
      </c>
      <c r="F76">
        <v>199.98052444444446</v>
      </c>
      <c r="G76" s="10">
        <v>17.835583333333332</v>
      </c>
      <c r="H76" s="50">
        <f t="shared" si="1"/>
        <v>-13.777851864797892</v>
      </c>
      <c r="I76" s="51">
        <f t="shared" si="2"/>
        <v>5.234666666666854</v>
      </c>
      <c r="J76" s="51">
        <f t="shared" si="3"/>
        <v>14.738756294865176</v>
      </c>
      <c r="K76" s="55">
        <v>15.486826715973411</v>
      </c>
      <c r="L76" s="35"/>
      <c r="M76" s="27">
        <f t="shared" si="17"/>
        <v>59</v>
      </c>
      <c r="N76" s="28">
        <f t="shared" si="4"/>
        <v>7.971565521245373</v>
      </c>
      <c r="O76" s="29">
        <f t="shared" si="5"/>
        <v>13.266912939221488</v>
      </c>
      <c r="W76">
        <v>200.91192666666666</v>
      </c>
      <c r="X76">
        <v>19.629669444444446</v>
      </c>
      <c r="Y76">
        <f t="shared" si="6"/>
        <v>53.19830601839371</v>
      </c>
      <c r="Z76">
        <f t="shared" si="7"/>
        <v>107.6451666666668</v>
      </c>
      <c r="AA76">
        <f t="shared" si="8"/>
        <v>120.07306804575761</v>
      </c>
      <c r="AB76">
        <f t="shared" si="9"/>
        <v>119.95039735784806</v>
      </c>
      <c r="AC76">
        <f t="shared" si="10"/>
        <v>66.95003278722254</v>
      </c>
      <c r="AD76">
        <f t="shared" si="11"/>
        <v>102.41049999999994</v>
      </c>
      <c r="AE76">
        <f t="shared" si="12"/>
        <v>122.35283977276605</v>
      </c>
      <c r="AG76">
        <f t="shared" si="13"/>
        <v>172.06100664444784</v>
      </c>
      <c r="AH76" s="43">
        <f t="shared" si="14"/>
        <v>257.1646641133888</v>
      </c>
      <c r="AI76">
        <f t="shared" si="15"/>
        <v>33944.12135730857</v>
      </c>
      <c r="AJ76">
        <f t="shared" si="16"/>
        <v>131.99372267700807</v>
      </c>
    </row>
    <row r="77" spans="1:36" ht="12.75">
      <c r="A77" s="2">
        <v>39783</v>
      </c>
      <c r="B77" s="18">
        <v>0.6666666666666666</v>
      </c>
      <c r="C77" s="18">
        <f t="shared" si="0"/>
        <v>0.6666666666642413</v>
      </c>
      <c r="D77">
        <v>199.9709897222222</v>
      </c>
      <c r="E77" s="10">
        <v>17.8637</v>
      </c>
      <c r="F77">
        <v>200.20792749999998</v>
      </c>
      <c r="G77" s="10">
        <v>17.77922222222222</v>
      </c>
      <c r="H77" s="50">
        <f t="shared" si="1"/>
        <v>-13.530885382269867</v>
      </c>
      <c r="I77" s="51">
        <f t="shared" si="2"/>
        <v>5.068666666666886</v>
      </c>
      <c r="J77" s="51">
        <f t="shared" si="3"/>
        <v>14.449091355718684</v>
      </c>
      <c r="K77" s="55">
        <v>15.486826715973411</v>
      </c>
      <c r="L77" s="35"/>
      <c r="M77" s="27">
        <f t="shared" si="17"/>
        <v>60</v>
      </c>
      <c r="N77" s="28">
        <f t="shared" si="4"/>
        <v>7.7388118564219965</v>
      </c>
      <c r="O77" s="29">
        <f t="shared" si="5"/>
        <v>13.404015325539318</v>
      </c>
      <c r="W77">
        <v>201.1493913888889</v>
      </c>
      <c r="X77">
        <v>19.566897222222224</v>
      </c>
      <c r="Y77">
        <f t="shared" si="6"/>
        <v>53.78998501453724</v>
      </c>
      <c r="Z77">
        <f t="shared" si="7"/>
        <v>107.26050000000022</v>
      </c>
      <c r="AA77">
        <f t="shared" si="8"/>
        <v>119.9924053768162</v>
      </c>
      <c r="AB77">
        <f t="shared" si="9"/>
        <v>119.86777583436266</v>
      </c>
      <c r="AC77">
        <f t="shared" si="10"/>
        <v>67.29538039686386</v>
      </c>
      <c r="AD77">
        <f t="shared" si="11"/>
        <v>102.19183333333334</v>
      </c>
      <c r="AE77">
        <f t="shared" si="12"/>
        <v>122.35946642081431</v>
      </c>
      <c r="AG77">
        <f t="shared" si="13"/>
        <v>171.984861577717</v>
      </c>
      <c r="AH77" s="43">
        <f t="shared" si="14"/>
        <v>256.8009631533492</v>
      </c>
      <c r="AI77">
        <f t="shared" si="15"/>
        <v>33833.33547444984</v>
      </c>
      <c r="AJ77">
        <f t="shared" si="16"/>
        <v>131.74925459390198</v>
      </c>
    </row>
    <row r="78" spans="1:36" ht="12.75">
      <c r="A78" s="2">
        <v>39783</v>
      </c>
      <c r="B78" s="18">
        <v>0.6673611111111111</v>
      </c>
      <c r="C78" s="18">
        <f t="shared" si="0"/>
        <v>0.6673611111109494</v>
      </c>
      <c r="D78">
        <v>200.2025325</v>
      </c>
      <c r="E78" s="10">
        <v>17.803911111111113</v>
      </c>
      <c r="F78">
        <v>200.43508472222223</v>
      </c>
      <c r="G78" s="10">
        <v>17.722227777777775</v>
      </c>
      <c r="H78" s="50">
        <f t="shared" si="1"/>
        <v>-13.284897172325984</v>
      </c>
      <c r="I78" s="51">
        <f t="shared" si="2"/>
        <v>4.901000000000266</v>
      </c>
      <c r="J78" s="51">
        <f t="shared" si="3"/>
        <v>14.160095122536344</v>
      </c>
      <c r="K78" s="55">
        <v>15.486826715973411</v>
      </c>
      <c r="L78" s="35"/>
      <c r="M78" s="27">
        <f t="shared" si="17"/>
        <v>61</v>
      </c>
      <c r="N78" s="28">
        <f t="shared" si="4"/>
        <v>7.5037008745395966</v>
      </c>
      <c r="O78" s="29">
        <f t="shared" si="5"/>
        <v>13.537034718941378</v>
      </c>
      <c r="W78">
        <v>201.38656055555555</v>
      </c>
      <c r="X78">
        <v>19.50344722222222</v>
      </c>
      <c r="Y78">
        <f t="shared" si="6"/>
        <v>54.37932497633541</v>
      </c>
      <c r="Z78">
        <f t="shared" si="7"/>
        <v>106.87316666666675</v>
      </c>
      <c r="AA78">
        <f t="shared" si="8"/>
        <v>119.91240443858602</v>
      </c>
      <c r="AB78">
        <f t="shared" si="9"/>
        <v>119.78583768869566</v>
      </c>
      <c r="AC78">
        <f t="shared" si="10"/>
        <v>67.63939220573245</v>
      </c>
      <c r="AD78">
        <f t="shared" si="11"/>
        <v>101.97216666666648</v>
      </c>
      <c r="AE78">
        <f t="shared" si="12"/>
        <v>122.3658863926352</v>
      </c>
      <c r="AG78">
        <f t="shared" si="13"/>
        <v>171.90957851375708</v>
      </c>
      <c r="AH78" s="43">
        <f t="shared" si="14"/>
        <v>256.4383859537576</v>
      </c>
      <c r="AI78">
        <f t="shared" si="15"/>
        <v>33723.00561122187</v>
      </c>
      <c r="AJ78">
        <f t="shared" si="16"/>
        <v>131.5052950664843</v>
      </c>
    </row>
    <row r="79" spans="1:36" ht="12.75">
      <c r="A79" s="2">
        <v>39783</v>
      </c>
      <c r="B79" s="18">
        <v>0.6680555555555556</v>
      </c>
      <c r="C79" s="18">
        <f t="shared" si="0"/>
        <v>0.6680555555576575</v>
      </c>
      <c r="D79">
        <v>200.43380805555557</v>
      </c>
      <c r="E79" s="10">
        <v>17.743461111111113</v>
      </c>
      <c r="F79">
        <v>200.66199416666666</v>
      </c>
      <c r="G79" s="10">
        <v>17.664602777777777</v>
      </c>
      <c r="H79" s="50">
        <f t="shared" si="1"/>
        <v>-13.039885893024646</v>
      </c>
      <c r="I79" s="51">
        <f t="shared" si="2"/>
        <v>4.731500000000182</v>
      </c>
      <c r="J79" s="51">
        <f t="shared" si="3"/>
        <v>13.871759670391672</v>
      </c>
      <c r="K79" s="55">
        <v>15.486826715973411</v>
      </c>
      <c r="L79" s="35"/>
      <c r="M79" s="27">
        <f t="shared" si="17"/>
        <v>62</v>
      </c>
      <c r="N79" s="28">
        <f t="shared" si="4"/>
        <v>7.26630419268083</v>
      </c>
      <c r="O79" s="29">
        <f t="shared" si="5"/>
        <v>13.665930600431848</v>
      </c>
      <c r="W79">
        <v>201.6234325</v>
      </c>
      <c r="X79">
        <v>19.439325</v>
      </c>
      <c r="Y79">
        <f t="shared" si="6"/>
        <v>54.96634079548167</v>
      </c>
      <c r="Z79">
        <f t="shared" si="7"/>
        <v>106.4833333333334</v>
      </c>
      <c r="AA79">
        <f t="shared" si="8"/>
        <v>119.83321283443428</v>
      </c>
      <c r="AB79">
        <f t="shared" si="9"/>
        <v>119.70473142311025</v>
      </c>
      <c r="AC79">
        <f t="shared" si="10"/>
        <v>67.98208241322985</v>
      </c>
      <c r="AD79">
        <f t="shared" si="11"/>
        <v>101.75183333333322</v>
      </c>
      <c r="AE79">
        <f t="shared" si="12"/>
        <v>122.37237889300673</v>
      </c>
      <c r="AG79">
        <f t="shared" si="13"/>
        <v>171.83545539413433</v>
      </c>
      <c r="AH79" s="43">
        <f t="shared" si="14"/>
        <v>256.0773513978327</v>
      </c>
      <c r="AI79">
        <f t="shared" si="15"/>
        <v>33613.23876874094</v>
      </c>
      <c r="AJ79">
        <f t="shared" si="16"/>
        <v>131.26205259957024</v>
      </c>
    </row>
    <row r="80" spans="1:36" ht="12.75">
      <c r="A80" s="2">
        <v>39783</v>
      </c>
      <c r="B80" s="18">
        <v>0.66875</v>
      </c>
      <c r="C80" s="18">
        <f t="shared" si="0"/>
        <v>0.6687499999970896</v>
      </c>
      <c r="D80">
        <v>200.66481416666667</v>
      </c>
      <c r="E80" s="10">
        <v>17.68235</v>
      </c>
      <c r="F80">
        <v>200.88865388888888</v>
      </c>
      <c r="G80" s="10">
        <v>17.606347222222222</v>
      </c>
      <c r="H80" s="50">
        <f t="shared" si="1"/>
        <v>-12.795866130120501</v>
      </c>
      <c r="I80" s="51">
        <f t="shared" si="2"/>
        <v>4.560166666666632</v>
      </c>
      <c r="J80" s="51">
        <f t="shared" si="3"/>
        <v>13.584156582126933</v>
      </c>
      <c r="K80" s="55">
        <v>15.486826715973411</v>
      </c>
      <c r="L80" s="35"/>
      <c r="M80" s="27">
        <f t="shared" si="17"/>
        <v>63</v>
      </c>
      <c r="N80" s="28">
        <f t="shared" si="4"/>
        <v>7.0266941241747025</v>
      </c>
      <c r="O80" s="29">
        <f t="shared" si="5"/>
        <v>13.790663707076583</v>
      </c>
      <c r="W80">
        <v>201.86000444444443</v>
      </c>
      <c r="X80">
        <v>19.374530555555555</v>
      </c>
      <c r="Y80">
        <f t="shared" si="6"/>
        <v>55.550984530329835</v>
      </c>
      <c r="Z80">
        <f t="shared" si="7"/>
        <v>106.09099999999998</v>
      </c>
      <c r="AA80">
        <f t="shared" si="8"/>
        <v>119.7548001680473</v>
      </c>
      <c r="AB80">
        <f t="shared" si="9"/>
        <v>119.62442785200182</v>
      </c>
      <c r="AC80">
        <f t="shared" si="10"/>
        <v>68.32341749997173</v>
      </c>
      <c r="AD80">
        <f t="shared" si="11"/>
        <v>101.53083333333335</v>
      </c>
      <c r="AE80">
        <f t="shared" si="12"/>
        <v>122.37891769515106</v>
      </c>
      <c r="AG80">
        <f t="shared" si="13"/>
        <v>171.76245506388537</v>
      </c>
      <c r="AH80" s="43">
        <f t="shared" si="14"/>
        <v>255.71787444532526</v>
      </c>
      <c r="AI80">
        <f t="shared" si="15"/>
        <v>33504.0410855261</v>
      </c>
      <c r="AJ80">
        <f t="shared" si="16"/>
        <v>131.01955097272466</v>
      </c>
    </row>
    <row r="81" spans="1:36" ht="12.75">
      <c r="A81" s="2">
        <v>39783</v>
      </c>
      <c r="B81" s="18">
        <v>0.6694444444444444</v>
      </c>
      <c r="C81" s="18">
        <f t="shared" si="0"/>
        <v>0.6694444444437977</v>
      </c>
      <c r="D81">
        <v>200.89554888888887</v>
      </c>
      <c r="E81" s="10">
        <v>17.620583333333332</v>
      </c>
      <c r="F81">
        <v>201.11506138888888</v>
      </c>
      <c r="G81" s="10">
        <v>17.547463888888892</v>
      </c>
      <c r="H81" s="50">
        <f t="shared" si="1"/>
        <v>-12.552804499008797</v>
      </c>
      <c r="I81" s="51">
        <f t="shared" si="2"/>
        <v>4.387166666666431</v>
      </c>
      <c r="J81" s="51">
        <f t="shared" si="3"/>
        <v>13.297373129736735</v>
      </c>
      <c r="K81" s="55">
        <v>15.486826715973411</v>
      </c>
      <c r="L81" s="35"/>
      <c r="M81" s="27">
        <f t="shared" si="17"/>
        <v>64</v>
      </c>
      <c r="N81" s="28">
        <f t="shared" si="4"/>
        <v>6.784943656569238</v>
      </c>
      <c r="O81" s="29">
        <f t="shared" si="5"/>
        <v>13.911196043962986</v>
      </c>
      <c r="W81">
        <v>202.09627444444445</v>
      </c>
      <c r="X81">
        <v>19.309066666666666</v>
      </c>
      <c r="Y81">
        <f t="shared" si="6"/>
        <v>56.13328663244421</v>
      </c>
      <c r="Z81">
        <f t="shared" si="7"/>
        <v>105.69616666666647</v>
      </c>
      <c r="AA81">
        <f t="shared" si="8"/>
        <v>119.67717207633157</v>
      </c>
      <c r="AB81">
        <f t="shared" si="9"/>
        <v>119.54493345895398</v>
      </c>
      <c r="AC81">
        <f t="shared" si="10"/>
        <v>68.66339345528107</v>
      </c>
      <c r="AD81">
        <f t="shared" si="11"/>
        <v>101.30900000000004</v>
      </c>
      <c r="AE81">
        <f t="shared" si="12"/>
        <v>122.38535485014023</v>
      </c>
      <c r="AG81">
        <f t="shared" si="13"/>
        <v>171.69047943940882</v>
      </c>
      <c r="AH81" s="43">
        <f t="shared" si="14"/>
        <v>255.35990005620855</v>
      </c>
      <c r="AI81">
        <f t="shared" si="15"/>
        <v>33395.401666994265</v>
      </c>
      <c r="AJ81">
        <f t="shared" si="16"/>
        <v>130.77778327624438</v>
      </c>
    </row>
    <row r="82" spans="1:36" ht="12.75">
      <c r="A82" s="2">
        <v>39783</v>
      </c>
      <c r="B82" s="18">
        <v>0.6701388888888888</v>
      </c>
      <c r="C82" s="18">
        <f aca="true" t="shared" si="18" ref="C82:C145">B82+A82-$A$17</f>
        <v>0.6701388888905058</v>
      </c>
      <c r="D82">
        <v>201.12600972222222</v>
      </c>
      <c r="E82" s="10">
        <v>17.558158333333335</v>
      </c>
      <c r="F82">
        <v>201.3412152777778</v>
      </c>
      <c r="G82" s="10">
        <v>17.487955555555555</v>
      </c>
      <c r="H82" s="50">
        <f aca="true" t="shared" si="19" ref="H82:H145">(D82-F82)*COS(RADIANS(E82))*60</f>
        <v>-12.310763563285493</v>
      </c>
      <c r="I82" s="51">
        <f aca="true" t="shared" si="20" ref="I82:I145">(E82-G82)*60</f>
        <v>4.212166666666803</v>
      </c>
      <c r="J82" s="51">
        <f aca="true" t="shared" si="21" ref="J82:J145">SQRT(H82^2+I82^2)</f>
        <v>13.011427574977954</v>
      </c>
      <c r="K82" s="55">
        <v>15.486826715973411</v>
      </c>
      <c r="L82" s="35"/>
      <c r="M82" s="27">
        <f t="shared" si="17"/>
        <v>65</v>
      </c>
      <c r="N82" s="28">
        <f aca="true" t="shared" si="22" ref="N82:N145">$N$12*COS(RADIANS(M82))</f>
        <v>6.541126429398758</v>
      </c>
      <c r="O82" s="29">
        <f aca="true" t="shared" si="23" ref="O82:O145">$N$12*SIN(RADIANS(M82))</f>
        <v>14.027490895773614</v>
      </c>
      <c r="W82">
        <v>202.33224055555556</v>
      </c>
      <c r="X82">
        <v>19.242933333333333</v>
      </c>
      <c r="Y82">
        <f aca="true" t="shared" si="24" ref="Y82:Y145">(W82-F82)*COS(RADIANS(G82))*60</f>
        <v>56.713213846056824</v>
      </c>
      <c r="Z82">
        <f aca="true" t="shared" si="25" ref="Z82:Z145">(X82-G82)*60</f>
        <v>105.2986666666667</v>
      </c>
      <c r="AA82">
        <f aca="true" t="shared" si="26" ref="AA82:AA145">SQRT(Y82^2+Z82^2)</f>
        <v>119.60015813754745</v>
      </c>
      <c r="AB82">
        <f aca="true" t="shared" si="27" ref="AB82:AB145">60*DEGREES(ACOS(SIN(RADIANS(X82))*SIN(RADIANS(G82))+COS(RADIANS(X82))*COS(RADIANS(G82))*COS(RADIANS(F82-W82))))</f>
        <v>119.46607897370312</v>
      </c>
      <c r="AC82">
        <f aca="true" t="shared" si="28" ref="AC82:AC145">(W82-D82)*COS(RADIANS(E82))*60</f>
        <v>69.00204111169914</v>
      </c>
      <c r="AD82">
        <f aca="true" t="shared" si="29" ref="AD82:AD145">(X82-E82)*60</f>
        <v>101.0864999999999</v>
      </c>
      <c r="AE82">
        <f aca="true" t="shared" si="30" ref="AE82:AE145">SQRT(AC82^2+AD82^2)</f>
        <v>122.39183861610462</v>
      </c>
      <c r="AG82">
        <f aca="true" t="shared" si="31" ref="AG82:AG145">SQRT(J82^2+AA82^2+AE82^2)</f>
        <v>171.6195129753486</v>
      </c>
      <c r="AH82" s="43">
        <f aca="true" t="shared" si="32" ref="AH82:AH145">(J82+AA82+AE82)</f>
        <v>255.00342432863002</v>
      </c>
      <c r="AI82">
        <f aca="true" t="shared" si="33" ref="AI82:AI145">SQRT(AH82*(AH82-J82)*(AH82-AA82)*(AH82-AE82))</f>
        <v>33287.31854968566</v>
      </c>
      <c r="AJ82">
        <f aca="true" t="shared" si="34" ref="AJ82:AJ145">AI82:AI82/AH82</f>
        <v>130.53675117235824</v>
      </c>
    </row>
    <row r="83" spans="1:36" ht="12.75">
      <c r="A83" s="2">
        <v>39783</v>
      </c>
      <c r="B83" s="18">
        <v>0.6708333333333334</v>
      </c>
      <c r="C83" s="18">
        <f t="shared" si="18"/>
        <v>0.6708333333299379</v>
      </c>
      <c r="D83">
        <v>201.35619499999999</v>
      </c>
      <c r="E83" s="10">
        <v>17.495080555555557</v>
      </c>
      <c r="F83">
        <v>201.56711305555555</v>
      </c>
      <c r="G83" s="10">
        <v>17.427822222222222</v>
      </c>
      <c r="H83" s="50">
        <f t="shared" si="19"/>
        <v>-12.069694182091485</v>
      </c>
      <c r="I83" s="51">
        <f t="shared" si="20"/>
        <v>4.0355000000000985</v>
      </c>
      <c r="J83" s="51">
        <f t="shared" si="21"/>
        <v>12.72645975514062</v>
      </c>
      <c r="K83" s="55">
        <v>15.486826715973411</v>
      </c>
      <c r="L83" s="35"/>
      <c r="M83" s="27">
        <f aca="true" t="shared" si="35" ref="M83:M100">M82+1</f>
        <v>66</v>
      </c>
      <c r="N83" s="28">
        <f t="shared" si="22"/>
        <v>6.295316711752568</v>
      </c>
      <c r="O83" s="29">
        <f t="shared" si="23"/>
        <v>14.139512837970033</v>
      </c>
      <c r="W83">
        <v>202.56790055555555</v>
      </c>
      <c r="X83">
        <v>19.176133333333336</v>
      </c>
      <c r="Y83">
        <f t="shared" si="24"/>
        <v>57.29078128806495</v>
      </c>
      <c r="Z83">
        <f t="shared" si="25"/>
        <v>104.89866666666686</v>
      </c>
      <c r="AA83">
        <f t="shared" si="26"/>
        <v>119.52390509450976</v>
      </c>
      <c r="AB83">
        <f t="shared" si="27"/>
        <v>119.38801198886051</v>
      </c>
      <c r="AC83">
        <f t="shared" si="28"/>
        <v>69.3393244868219</v>
      </c>
      <c r="AD83">
        <f t="shared" si="29"/>
        <v>100.86316666666676</v>
      </c>
      <c r="AE83">
        <f t="shared" si="30"/>
        <v>122.39820386883369</v>
      </c>
      <c r="AG83">
        <f t="shared" si="31"/>
        <v>171.54954671247944</v>
      </c>
      <c r="AH83" s="43">
        <f t="shared" si="32"/>
        <v>254.64856871848406</v>
      </c>
      <c r="AI83">
        <f t="shared" si="33"/>
        <v>33179.829652847824</v>
      </c>
      <c r="AJ83">
        <f t="shared" si="34"/>
        <v>130.29654876846521</v>
      </c>
    </row>
    <row r="84" spans="1:36" ht="12.75">
      <c r="A84" s="2">
        <v>39783</v>
      </c>
      <c r="B84" s="18">
        <v>0.6715277777777778</v>
      </c>
      <c r="C84" s="18">
        <f t="shared" si="18"/>
        <v>0.671527777776646</v>
      </c>
      <c r="D84">
        <v>201.5861025</v>
      </c>
      <c r="E84" s="10">
        <v>17.431350000000002</v>
      </c>
      <c r="F84">
        <v>201.79275305555555</v>
      </c>
      <c r="G84" s="10">
        <v>17.367069444444446</v>
      </c>
      <c r="H84" s="50">
        <f t="shared" si="19"/>
        <v>-11.82962709859008</v>
      </c>
      <c r="I84" s="51">
        <f t="shared" si="20"/>
        <v>3.856833333333327</v>
      </c>
      <c r="J84" s="51">
        <f t="shared" si="21"/>
        <v>12.442477271540737</v>
      </c>
      <c r="K84" s="55">
        <v>15.486826715973411</v>
      </c>
      <c r="L84" s="35"/>
      <c r="M84" s="27">
        <f t="shared" si="35"/>
        <v>67</v>
      </c>
      <c r="N84" s="28">
        <f t="shared" si="22"/>
        <v>6.047589379651875</v>
      </c>
      <c r="O84" s="29">
        <f t="shared" si="23"/>
        <v>14.247227747583473</v>
      </c>
      <c r="W84">
        <v>202.8032525</v>
      </c>
      <c r="X84">
        <v>19.108669444444445</v>
      </c>
      <c r="Y84">
        <f t="shared" si="24"/>
        <v>57.86597038865747</v>
      </c>
      <c r="Z84">
        <f t="shared" si="25"/>
        <v>104.4959999999999</v>
      </c>
      <c r="AA84">
        <f t="shared" si="26"/>
        <v>119.44825048957797</v>
      </c>
      <c r="AB84">
        <f t="shared" si="27"/>
        <v>119.3105710857475</v>
      </c>
      <c r="AC84">
        <f t="shared" si="28"/>
        <v>69.67525726868483</v>
      </c>
      <c r="AD84">
        <f t="shared" si="29"/>
        <v>100.63916666666657</v>
      </c>
      <c r="AE84">
        <f t="shared" si="30"/>
        <v>122.40458873268808</v>
      </c>
      <c r="AG84">
        <f t="shared" si="31"/>
        <v>171.48056195526152</v>
      </c>
      <c r="AH84" s="43">
        <f t="shared" si="32"/>
        <v>254.2953164938068</v>
      </c>
      <c r="AI84">
        <f t="shared" si="33"/>
        <v>33072.929032020875</v>
      </c>
      <c r="AJ84">
        <f t="shared" si="34"/>
        <v>130.05716931018014</v>
      </c>
    </row>
    <row r="85" spans="1:36" ht="12.75">
      <c r="A85" s="2">
        <v>39783</v>
      </c>
      <c r="B85" s="18">
        <v>0.6722222222222222</v>
      </c>
      <c r="C85" s="18">
        <f t="shared" si="18"/>
        <v>0.672222222223354</v>
      </c>
      <c r="D85">
        <v>201.81573055555558</v>
      </c>
      <c r="E85" s="10">
        <v>17.366969444444447</v>
      </c>
      <c r="F85">
        <v>202.01813333333334</v>
      </c>
      <c r="G85" s="10">
        <v>17.305691666666668</v>
      </c>
      <c r="H85" s="50">
        <f t="shared" si="19"/>
        <v>-11.59054525263233</v>
      </c>
      <c r="I85" s="51">
        <f t="shared" si="20"/>
        <v>3.676666666666719</v>
      </c>
      <c r="J85" s="51">
        <f t="shared" si="21"/>
        <v>12.159712867954408</v>
      </c>
      <c r="K85" s="55">
        <v>15.486826715973411</v>
      </c>
      <c r="L85" s="35"/>
      <c r="M85" s="27">
        <f t="shared" si="35"/>
        <v>68</v>
      </c>
      <c r="N85" s="28">
        <f t="shared" si="22"/>
        <v>5.798019893241826</v>
      </c>
      <c r="O85" s="29">
        <f t="shared" si="23"/>
        <v>14.350602813609003</v>
      </c>
      <c r="W85">
        <v>203.03829416666667</v>
      </c>
      <c r="X85">
        <v>19.040544444444446</v>
      </c>
      <c r="Y85">
        <f t="shared" si="24"/>
        <v>58.43876590572488</v>
      </c>
      <c r="Z85">
        <f t="shared" si="25"/>
        <v>104.0911666666667</v>
      </c>
      <c r="AA85">
        <f t="shared" si="26"/>
        <v>119.37361659349982</v>
      </c>
      <c r="AB85">
        <f t="shared" si="27"/>
        <v>119.23417940030541</v>
      </c>
      <c r="AC85">
        <f t="shared" si="28"/>
        <v>70.00980428422544</v>
      </c>
      <c r="AD85">
        <f t="shared" si="29"/>
        <v>100.41449999999998</v>
      </c>
      <c r="AE85">
        <f t="shared" si="30"/>
        <v>122.41096562876034</v>
      </c>
      <c r="AG85">
        <f t="shared" si="31"/>
        <v>171.4128450898839</v>
      </c>
      <c r="AH85" s="43">
        <f t="shared" si="32"/>
        <v>253.94429509021455</v>
      </c>
      <c r="AI85">
        <f t="shared" si="33"/>
        <v>32966.789883514706</v>
      </c>
      <c r="AJ85">
        <f t="shared" si="34"/>
        <v>129.8189820401484</v>
      </c>
    </row>
    <row r="86" spans="1:36" ht="12.75">
      <c r="A86" s="2">
        <v>39783</v>
      </c>
      <c r="B86" s="18">
        <v>0.6729166666666666</v>
      </c>
      <c r="C86" s="18">
        <f t="shared" si="18"/>
        <v>0.6729166666700621</v>
      </c>
      <c r="D86">
        <v>202.04507666666666</v>
      </c>
      <c r="E86" s="10">
        <v>17.30193888888889</v>
      </c>
      <c r="F86">
        <v>202.24325194444444</v>
      </c>
      <c r="G86" s="10">
        <v>17.243697222222224</v>
      </c>
      <c r="H86" s="50">
        <f t="shared" si="19"/>
        <v>-11.352479536445834</v>
      </c>
      <c r="I86" s="51">
        <f t="shared" si="20"/>
        <v>3.494500000000045</v>
      </c>
      <c r="J86" s="51">
        <f t="shared" si="21"/>
        <v>11.878144715207917</v>
      </c>
      <c r="K86" s="55">
        <v>15.486826715973411</v>
      </c>
      <c r="L86" s="35"/>
      <c r="M86" s="27">
        <f t="shared" si="35"/>
        <v>69</v>
      </c>
      <c r="N86" s="28">
        <f t="shared" si="22"/>
        <v>5.54668427380562</v>
      </c>
      <c r="O86" s="29">
        <f t="shared" si="23"/>
        <v>14.449606547000094</v>
      </c>
      <c r="W86">
        <v>203.2730236111111</v>
      </c>
      <c r="X86">
        <v>18.97175833333333</v>
      </c>
      <c r="Y86">
        <f t="shared" si="24"/>
        <v>59.009163957326855</v>
      </c>
      <c r="Z86">
        <f t="shared" si="25"/>
        <v>103.68366666666638</v>
      </c>
      <c r="AA86">
        <f t="shared" si="26"/>
        <v>119.29955642996778</v>
      </c>
      <c r="AB86">
        <f t="shared" si="27"/>
        <v>119.15839099298374</v>
      </c>
      <c r="AC86">
        <f t="shared" si="28"/>
        <v>70.34299492330513</v>
      </c>
      <c r="AD86">
        <f t="shared" si="29"/>
        <v>100.18916666666634</v>
      </c>
      <c r="AE86">
        <f t="shared" si="30"/>
        <v>122.41734375545475</v>
      </c>
      <c r="AG86">
        <f t="shared" si="31"/>
        <v>171.34608410583436</v>
      </c>
      <c r="AH86" s="43">
        <f t="shared" si="32"/>
        <v>253.59504490063046</v>
      </c>
      <c r="AI86">
        <f t="shared" si="33"/>
        <v>32861.29009087541</v>
      </c>
      <c r="AJ86">
        <f t="shared" si="34"/>
        <v>129.58175150366952</v>
      </c>
    </row>
    <row r="87" spans="1:36" ht="12.75">
      <c r="A87" s="2">
        <v>39783</v>
      </c>
      <c r="B87" s="18">
        <v>0.6736111111111112</v>
      </c>
      <c r="C87" s="18">
        <f t="shared" si="18"/>
        <v>0.6736111111094942</v>
      </c>
      <c r="D87">
        <v>202.27413944444444</v>
      </c>
      <c r="E87" s="10">
        <v>17.236261111111112</v>
      </c>
      <c r="F87">
        <v>202.46810694444446</v>
      </c>
      <c r="G87" s="10">
        <v>17.181083333333333</v>
      </c>
      <c r="H87" s="50">
        <f t="shared" si="19"/>
        <v>-11.115397096083496</v>
      </c>
      <c r="I87" s="51">
        <f t="shared" si="20"/>
        <v>3.3106666666667195</v>
      </c>
      <c r="J87" s="51">
        <f t="shared" si="21"/>
        <v>11.597955267261534</v>
      </c>
      <c r="K87" s="55">
        <v>15.486826715973411</v>
      </c>
      <c r="L87" s="35"/>
      <c r="M87" s="27">
        <f t="shared" si="35"/>
        <v>70</v>
      </c>
      <c r="N87" s="28">
        <f t="shared" si="22"/>
        <v>5.2936590806076715</v>
      </c>
      <c r="O87" s="29">
        <f t="shared" si="23"/>
        <v>14.54420879026049</v>
      </c>
      <c r="W87">
        <v>203.50743916666667</v>
      </c>
      <c r="X87">
        <v>18.902316666666664</v>
      </c>
      <c r="Y87">
        <f t="shared" si="24"/>
        <v>59.57717995590093</v>
      </c>
      <c r="Z87">
        <f t="shared" si="25"/>
        <v>103.27399999999983</v>
      </c>
      <c r="AA87">
        <f t="shared" si="26"/>
        <v>119.2265048028238</v>
      </c>
      <c r="AB87">
        <f t="shared" si="27"/>
        <v>119.08364133490771</v>
      </c>
      <c r="AC87">
        <f t="shared" si="28"/>
        <v>70.67480970259743</v>
      </c>
      <c r="AD87">
        <f t="shared" si="29"/>
        <v>99.96333333333311</v>
      </c>
      <c r="AE87">
        <f t="shared" si="30"/>
        <v>122.42384056060905</v>
      </c>
      <c r="AG87">
        <f t="shared" si="31"/>
        <v>171.28067243997086</v>
      </c>
      <c r="AH87" s="43">
        <f t="shared" si="32"/>
        <v>253.2483006306944</v>
      </c>
      <c r="AI87">
        <f t="shared" si="33"/>
        <v>32756.62674047538</v>
      </c>
      <c r="AJ87">
        <f t="shared" si="34"/>
        <v>129.34588962254693</v>
      </c>
    </row>
    <row r="88" spans="1:36" ht="12.75">
      <c r="A88" s="2">
        <v>39783</v>
      </c>
      <c r="B88" s="18">
        <v>0.6743055555555556</v>
      </c>
      <c r="C88" s="18">
        <f t="shared" si="18"/>
        <v>0.6743055555562023</v>
      </c>
      <c r="D88">
        <v>202.50291666666666</v>
      </c>
      <c r="E88" s="10">
        <v>17.16993888888889</v>
      </c>
      <c r="F88">
        <v>202.69269694444444</v>
      </c>
      <c r="G88" s="10">
        <v>17.117855555555558</v>
      </c>
      <c r="H88" s="50">
        <f t="shared" si="19"/>
        <v>-10.879344717121775</v>
      </c>
      <c r="I88" s="51">
        <f t="shared" si="20"/>
        <v>3.124999999999929</v>
      </c>
      <c r="J88" s="51">
        <f t="shared" si="21"/>
        <v>11.319265279776998</v>
      </c>
      <c r="K88" s="55">
        <v>15.486826715973411</v>
      </c>
      <c r="L88" s="35"/>
      <c r="M88" s="27">
        <f t="shared" si="35"/>
        <v>71</v>
      </c>
      <c r="N88" s="28">
        <f t="shared" si="22"/>
        <v>5.039021387572944</v>
      </c>
      <c r="O88" s="29">
        <f t="shared" si="23"/>
        <v>14.634380726630457</v>
      </c>
      <c r="W88">
        <v>203.7415386111111</v>
      </c>
      <c r="X88">
        <v>18.832216666666667</v>
      </c>
      <c r="Y88">
        <f t="shared" si="24"/>
        <v>60.14276281058544</v>
      </c>
      <c r="Z88">
        <f t="shared" si="25"/>
        <v>102.8616666666666</v>
      </c>
      <c r="AA88">
        <f t="shared" si="26"/>
        <v>119.15399442710584</v>
      </c>
      <c r="AB88">
        <f t="shared" si="27"/>
        <v>119.00946437483411</v>
      </c>
      <c r="AC88">
        <f t="shared" si="28"/>
        <v>71.00524493689588</v>
      </c>
      <c r="AD88">
        <f t="shared" si="29"/>
        <v>99.73666666666666</v>
      </c>
      <c r="AE88">
        <f t="shared" si="30"/>
        <v>122.43017392100019</v>
      </c>
      <c r="AG88">
        <f t="shared" si="31"/>
        <v>171.21608464374802</v>
      </c>
      <c r="AH88" s="43">
        <f t="shared" si="32"/>
        <v>252.90343362788303</v>
      </c>
      <c r="AI88">
        <f t="shared" si="33"/>
        <v>32652.642943708088</v>
      </c>
      <c r="AJ88">
        <f t="shared" si="34"/>
        <v>129.11110962515647</v>
      </c>
    </row>
    <row r="89" spans="1:36" ht="12.75">
      <c r="A89" s="2">
        <v>39783</v>
      </c>
      <c r="B89" s="18">
        <v>0.675</v>
      </c>
      <c r="C89" s="18">
        <f t="shared" si="18"/>
        <v>0.6750000000029104</v>
      </c>
      <c r="D89">
        <v>202.7314063888889</v>
      </c>
      <c r="E89" s="10">
        <v>17.102972222222224</v>
      </c>
      <c r="F89">
        <v>202.91701972222222</v>
      </c>
      <c r="G89" s="10">
        <v>17.054011111111112</v>
      </c>
      <c r="H89" s="50">
        <f t="shared" si="19"/>
        <v>-10.644305759256266</v>
      </c>
      <c r="I89" s="51">
        <f t="shared" si="20"/>
        <v>2.9376666666667006</v>
      </c>
      <c r="J89" s="51">
        <f t="shared" si="21"/>
        <v>11.042243003166556</v>
      </c>
      <c r="K89" s="55">
        <v>15.486826715973411</v>
      </c>
      <c r="L89" s="35"/>
      <c r="M89" s="27">
        <f t="shared" si="35"/>
        <v>72</v>
      </c>
      <c r="N89" s="28">
        <f t="shared" si="22"/>
        <v>4.782848759809465</v>
      </c>
      <c r="O89" s="29">
        <f t="shared" si="23"/>
        <v>14.720094888864665</v>
      </c>
      <c r="W89">
        <v>203.97532055555556</v>
      </c>
      <c r="X89">
        <v>18.76146388888889</v>
      </c>
      <c r="Y89">
        <f t="shared" si="24"/>
        <v>60.70595949988052</v>
      </c>
      <c r="Z89">
        <f t="shared" si="25"/>
        <v>102.44716666666669</v>
      </c>
      <c r="AA89">
        <f t="shared" si="26"/>
        <v>119.0824734242152</v>
      </c>
      <c r="AB89">
        <f t="shared" si="27"/>
        <v>118.93630872103515</v>
      </c>
      <c r="AC89">
        <f t="shared" si="28"/>
        <v>71.33432976225393</v>
      </c>
      <c r="AD89">
        <f t="shared" si="29"/>
        <v>99.50949999999999</v>
      </c>
      <c r="AE89">
        <f t="shared" si="30"/>
        <v>122.43662521026943</v>
      </c>
      <c r="AG89">
        <f t="shared" si="31"/>
        <v>171.15283754659134</v>
      </c>
      <c r="AH89" s="43">
        <f t="shared" si="32"/>
        <v>252.56134163765117</v>
      </c>
      <c r="AI89">
        <f t="shared" si="33"/>
        <v>32549.575826299057</v>
      </c>
      <c r="AJ89">
        <f t="shared" si="34"/>
        <v>128.8779019593498</v>
      </c>
    </row>
    <row r="90" spans="1:36" ht="12.75">
      <c r="A90" s="2">
        <v>39783</v>
      </c>
      <c r="B90" s="18">
        <v>0.6756944444444444</v>
      </c>
      <c r="C90" s="18">
        <f t="shared" si="18"/>
        <v>0.6756944444423425</v>
      </c>
      <c r="D90">
        <v>202.95960722222222</v>
      </c>
      <c r="E90" s="10">
        <v>17.03536388888889</v>
      </c>
      <c r="F90">
        <v>203.1410736111111</v>
      </c>
      <c r="G90" s="10">
        <v>16.989555555555558</v>
      </c>
      <c r="H90" s="50">
        <f t="shared" si="19"/>
        <v>-10.410263453089625</v>
      </c>
      <c r="I90" s="51">
        <f t="shared" si="20"/>
        <v>2.748500000000007</v>
      </c>
      <c r="J90" s="51">
        <f t="shared" si="21"/>
        <v>10.76697902908395</v>
      </c>
      <c r="K90" s="55">
        <v>15.486826715973411</v>
      </c>
      <c r="L90" s="35"/>
      <c r="M90" s="27">
        <f t="shared" si="35"/>
        <v>73</v>
      </c>
      <c r="N90" s="28">
        <f t="shared" si="22"/>
        <v>4.525219229981252</v>
      </c>
      <c r="O90" s="29">
        <f t="shared" si="23"/>
        <v>14.801325167598963</v>
      </c>
      <c r="W90">
        <v>204.20878249999998</v>
      </c>
      <c r="X90">
        <v>18.690058333333333</v>
      </c>
      <c r="Y90">
        <f t="shared" si="24"/>
        <v>61.26671859160219</v>
      </c>
      <c r="Z90">
        <f t="shared" si="25"/>
        <v>102.03016666666649</v>
      </c>
      <c r="AA90">
        <f t="shared" si="26"/>
        <v>119.01162009236877</v>
      </c>
      <c r="AB90">
        <f t="shared" si="27"/>
        <v>118.86385381080377</v>
      </c>
      <c r="AC90">
        <f t="shared" si="28"/>
        <v>71.66199658448117</v>
      </c>
      <c r="AD90">
        <f t="shared" si="29"/>
        <v>99.28166666666648</v>
      </c>
      <c r="AE90">
        <f t="shared" si="30"/>
        <v>122.44301160370594</v>
      </c>
      <c r="AG90">
        <f t="shared" si="31"/>
        <v>171.0905743897317</v>
      </c>
      <c r="AH90" s="43">
        <f t="shared" si="32"/>
        <v>252.22161072515865</v>
      </c>
      <c r="AI90">
        <f t="shared" si="33"/>
        <v>32447.32192002059</v>
      </c>
      <c r="AJ90">
        <f t="shared" si="34"/>
        <v>128.64608162136372</v>
      </c>
    </row>
    <row r="91" spans="1:36" ht="12.75">
      <c r="A91" s="2">
        <v>39783</v>
      </c>
      <c r="B91" s="18">
        <v>0.6763888888888889</v>
      </c>
      <c r="C91" s="18">
        <f t="shared" si="18"/>
        <v>0.6763888888890506</v>
      </c>
      <c r="D91">
        <v>203.18751722222223</v>
      </c>
      <c r="E91" s="10">
        <v>16.967116666666666</v>
      </c>
      <c r="F91">
        <v>203.3648572222222</v>
      </c>
      <c r="G91" s="10">
        <v>16.92449166666667</v>
      </c>
      <c r="H91" s="50">
        <f t="shared" si="19"/>
        <v>-10.177248894501862</v>
      </c>
      <c r="I91" s="51">
        <f t="shared" si="20"/>
        <v>2.5574999999998482</v>
      </c>
      <c r="J91" s="51">
        <f t="shared" si="21"/>
        <v>10.493674347464694</v>
      </c>
      <c r="K91" s="55">
        <v>15.480821823647828</v>
      </c>
      <c r="L91" s="35"/>
      <c r="M91" s="27">
        <f t="shared" si="35"/>
        <v>74</v>
      </c>
      <c r="N91" s="28">
        <f t="shared" si="22"/>
        <v>4.2662112745388026</v>
      </c>
      <c r="O91" s="29">
        <f t="shared" si="23"/>
        <v>14.878046819303554</v>
      </c>
      <c r="W91">
        <v>204.44192333333334</v>
      </c>
      <c r="X91">
        <v>18.61800277777778</v>
      </c>
      <c r="Y91">
        <f t="shared" si="24"/>
        <v>61.8250531051368</v>
      </c>
      <c r="Z91">
        <f t="shared" si="25"/>
        <v>101.61066666666663</v>
      </c>
      <c r="AA91">
        <f t="shared" si="26"/>
        <v>118.94143420985566</v>
      </c>
      <c r="AB91">
        <f t="shared" si="27"/>
        <v>118.79210016601101</v>
      </c>
      <c r="AC91">
        <f t="shared" si="28"/>
        <v>71.98828920470774</v>
      </c>
      <c r="AD91">
        <f t="shared" si="29"/>
        <v>99.05316666666678</v>
      </c>
      <c r="AE91">
        <f t="shared" si="30"/>
        <v>122.44935120005786</v>
      </c>
      <c r="AG91">
        <f t="shared" si="31"/>
        <v>171.0293120565103</v>
      </c>
      <c r="AH91" s="43">
        <f t="shared" si="32"/>
        <v>251.8844597573782</v>
      </c>
      <c r="AI91">
        <f t="shared" si="33"/>
        <v>32345.945931937455</v>
      </c>
      <c r="AJ91">
        <f t="shared" si="34"/>
        <v>128.41580605287808</v>
      </c>
    </row>
    <row r="92" spans="1:36" ht="12.75">
      <c r="A92" s="2">
        <v>39783</v>
      </c>
      <c r="B92" s="18">
        <v>0.6770833333333334</v>
      </c>
      <c r="C92" s="18">
        <f t="shared" si="18"/>
        <v>0.6770833333357587</v>
      </c>
      <c r="D92">
        <v>203.41513416666666</v>
      </c>
      <c r="E92" s="10">
        <v>16.898233333333334</v>
      </c>
      <c r="F92">
        <v>203.58836833333334</v>
      </c>
      <c r="G92" s="10">
        <v>16.85881666666667</v>
      </c>
      <c r="H92" s="50">
        <f t="shared" si="19"/>
        <v>-9.94526139628638</v>
      </c>
      <c r="I92" s="51">
        <f t="shared" si="20"/>
        <v>2.3649999999998528</v>
      </c>
      <c r="J92" s="51">
        <f t="shared" si="21"/>
        <v>10.222595034552793</v>
      </c>
      <c r="K92" s="55">
        <v>15.480821823647828</v>
      </c>
      <c r="L92" s="35"/>
      <c r="M92" s="27">
        <f t="shared" si="35"/>
        <v>75</v>
      </c>
      <c r="N92" s="28">
        <f t="shared" si="22"/>
        <v>4.005903789814413</v>
      </c>
      <c r="O92" s="29">
        <f t="shared" si="23"/>
        <v>14.950236473820109</v>
      </c>
      <c r="W92">
        <v>204.67474083333332</v>
      </c>
      <c r="X92">
        <v>18.545297222222224</v>
      </c>
      <c r="Y92">
        <f t="shared" si="24"/>
        <v>62.380961810969836</v>
      </c>
      <c r="Z92">
        <f t="shared" si="25"/>
        <v>101.18883333333329</v>
      </c>
      <c r="AA92">
        <f t="shared" si="26"/>
        <v>118.8720504905286</v>
      </c>
      <c r="AB92">
        <f t="shared" si="27"/>
        <v>118.7211832594457</v>
      </c>
      <c r="AC92">
        <f t="shared" si="28"/>
        <v>72.31320355301919</v>
      </c>
      <c r="AD92">
        <f t="shared" si="29"/>
        <v>98.82383333333344</v>
      </c>
      <c r="AE92">
        <f t="shared" si="30"/>
        <v>122.45549984706629</v>
      </c>
      <c r="AG92">
        <f t="shared" si="31"/>
        <v>170.9690477246045</v>
      </c>
      <c r="AH92" s="43">
        <f t="shared" si="32"/>
        <v>251.55014537214765</v>
      </c>
      <c r="AI92">
        <f t="shared" si="33"/>
        <v>32245.5260735864</v>
      </c>
      <c r="AJ92">
        <f t="shared" si="34"/>
        <v>128.18726868903934</v>
      </c>
    </row>
    <row r="93" spans="1:36" ht="12.75">
      <c r="A93" s="2">
        <v>39783</v>
      </c>
      <c r="B93" s="18">
        <v>0.6777777777777777</v>
      </c>
      <c r="C93" s="18">
        <f t="shared" si="18"/>
        <v>0.6777777777751908</v>
      </c>
      <c r="D93">
        <v>203.64245666666665</v>
      </c>
      <c r="E93" s="10">
        <v>16.82871388888889</v>
      </c>
      <c r="F93">
        <v>203.8116052777778</v>
      </c>
      <c r="G93" s="10">
        <v>16.79253611111111</v>
      </c>
      <c r="H93" s="50">
        <f t="shared" si="19"/>
        <v>-9.714284525066589</v>
      </c>
      <c r="I93" s="51">
        <f t="shared" si="20"/>
        <v>2.1706666666666052</v>
      </c>
      <c r="J93" s="51">
        <f t="shared" si="21"/>
        <v>9.953849386630566</v>
      </c>
      <c r="K93" s="55">
        <v>15.480821823647828</v>
      </c>
      <c r="L93" s="35"/>
      <c r="M93" s="27">
        <f t="shared" si="35"/>
        <v>76</v>
      </c>
      <c r="N93" s="28">
        <f t="shared" si="22"/>
        <v>3.7443760679895846</v>
      </c>
      <c r="O93" s="29">
        <f t="shared" si="23"/>
        <v>15.017872141480543</v>
      </c>
      <c r="W93">
        <v>204.90723333333335</v>
      </c>
      <c r="X93">
        <v>18.47195</v>
      </c>
      <c r="Y93">
        <f t="shared" si="24"/>
        <v>62.93444059945797</v>
      </c>
      <c r="Z93">
        <f t="shared" si="25"/>
        <v>100.76483333333329</v>
      </c>
      <c r="AA93">
        <f t="shared" si="26"/>
        <v>118.80360032533163</v>
      </c>
      <c r="AB93">
        <f t="shared" si="27"/>
        <v>118.65123514862138</v>
      </c>
      <c r="AC93">
        <f t="shared" si="28"/>
        <v>72.63672057343577</v>
      </c>
      <c r="AD93">
        <f t="shared" si="29"/>
        <v>98.59416666666668</v>
      </c>
      <c r="AE93">
        <f t="shared" si="30"/>
        <v>122.46184253210399</v>
      </c>
      <c r="AG93">
        <f t="shared" si="31"/>
        <v>170.9101443572929</v>
      </c>
      <c r="AH93" s="43">
        <f t="shared" si="32"/>
        <v>251.21929224406617</v>
      </c>
      <c r="AI93">
        <f t="shared" si="33"/>
        <v>32146.223848653266</v>
      </c>
      <c r="AJ93">
        <f t="shared" si="34"/>
        <v>127.96080890723297</v>
      </c>
    </row>
    <row r="94" spans="1:36" ht="12.75">
      <c r="A94" s="2">
        <v>39783</v>
      </c>
      <c r="B94" s="18">
        <v>0.6784722222222223</v>
      </c>
      <c r="C94" s="18">
        <f t="shared" si="18"/>
        <v>0.6784722222218988</v>
      </c>
      <c r="D94">
        <v>203.86948305555558</v>
      </c>
      <c r="E94" s="10">
        <v>16.758558333333333</v>
      </c>
      <c r="F94">
        <v>204.03456666666668</v>
      </c>
      <c r="G94" s="10">
        <v>16.725649999999998</v>
      </c>
      <c r="H94" s="50">
        <f t="shared" si="19"/>
        <v>-9.48433378942356</v>
      </c>
      <c r="I94" s="51">
        <f t="shared" si="20"/>
        <v>1.9745000000001056</v>
      </c>
      <c r="J94" s="51">
        <f t="shared" si="21"/>
        <v>9.68768484619529</v>
      </c>
      <c r="K94" s="55">
        <v>15.480821823647828</v>
      </c>
      <c r="L94" s="35"/>
      <c r="M94" s="27">
        <f t="shared" si="35"/>
        <v>77</v>
      </c>
      <c r="N94" s="28">
        <f t="shared" si="22"/>
        <v>3.4817077729418604</v>
      </c>
      <c r="O94" s="29">
        <f t="shared" si="23"/>
        <v>15.080933219805292</v>
      </c>
      <c r="W94">
        <v>205.13939944444445</v>
      </c>
      <c r="X94">
        <v>18.39795833333333</v>
      </c>
      <c r="Y94">
        <f t="shared" si="24"/>
        <v>63.48548704191778</v>
      </c>
      <c r="Z94">
        <f t="shared" si="25"/>
        <v>100.33850000000001</v>
      </c>
      <c r="AA94">
        <f t="shared" si="26"/>
        <v>118.73593241811643</v>
      </c>
      <c r="AB94">
        <f t="shared" si="27"/>
        <v>118.58210537986724</v>
      </c>
      <c r="AC94">
        <f t="shared" si="28"/>
        <v>72.95885300676957</v>
      </c>
      <c r="AD94">
        <f t="shared" si="29"/>
        <v>98.3639999999999</v>
      </c>
      <c r="AE94">
        <f t="shared" si="30"/>
        <v>122.46824375348653</v>
      </c>
      <c r="AG94">
        <f t="shared" si="31"/>
        <v>170.85240300605113</v>
      </c>
      <c r="AH94" s="43">
        <f t="shared" si="32"/>
        <v>250.89186101779825</v>
      </c>
      <c r="AI94">
        <f t="shared" si="33"/>
        <v>32048.039881428154</v>
      </c>
      <c r="AJ94">
        <f t="shared" si="34"/>
        <v>127.73646682446454</v>
      </c>
    </row>
    <row r="95" spans="1:36" ht="12.75">
      <c r="A95" s="2">
        <v>39783</v>
      </c>
      <c r="B95" s="18">
        <v>0.6791666666666667</v>
      </c>
      <c r="C95" s="18">
        <f t="shared" si="18"/>
        <v>0.6791666666686069</v>
      </c>
      <c r="D95">
        <v>204.09621166666668</v>
      </c>
      <c r="E95" s="10">
        <v>16.687772222222222</v>
      </c>
      <c r="F95">
        <v>204.25725083333333</v>
      </c>
      <c r="G95" s="10">
        <v>16.658158333333333</v>
      </c>
      <c r="H95" s="50">
        <f t="shared" si="19"/>
        <v>-9.255408535631485</v>
      </c>
      <c r="I95" s="51">
        <f t="shared" si="20"/>
        <v>1.776833333333343</v>
      </c>
      <c r="J95" s="51">
        <f t="shared" si="21"/>
        <v>9.424421672223957</v>
      </c>
      <c r="K95" s="55">
        <v>15.480821823647828</v>
      </c>
      <c r="L95" s="35"/>
      <c r="M95" s="27">
        <f t="shared" si="35"/>
        <v>78</v>
      </c>
      <c r="N95" s="28">
        <f t="shared" si="22"/>
        <v>3.2179789159784415</v>
      </c>
      <c r="O95" s="29">
        <f t="shared" si="23"/>
        <v>15.139400499779004</v>
      </c>
      <c r="W95">
        <v>205.37123722222222</v>
      </c>
      <c r="X95">
        <v>18.32332222222222</v>
      </c>
      <c r="Y95">
        <f t="shared" si="24"/>
        <v>64.03408260850425</v>
      </c>
      <c r="Z95">
        <f t="shared" si="25"/>
        <v>99.90983333333325</v>
      </c>
      <c r="AA95">
        <f t="shared" si="26"/>
        <v>118.66902937248275</v>
      </c>
      <c r="AB95">
        <f t="shared" si="27"/>
        <v>118.51377737314354</v>
      </c>
      <c r="AC95">
        <f t="shared" si="28"/>
        <v>73.2795794607189</v>
      </c>
      <c r="AD95">
        <f t="shared" si="29"/>
        <v>98.13299999999991</v>
      </c>
      <c r="AE95">
        <f t="shared" si="30"/>
        <v>122.47441551172963</v>
      </c>
      <c r="AG95">
        <f t="shared" si="31"/>
        <v>170.79561092429412</v>
      </c>
      <c r="AH95" s="43">
        <f t="shared" si="32"/>
        <v>250.56786655643634</v>
      </c>
      <c r="AI95">
        <f t="shared" si="33"/>
        <v>31950.99333498424</v>
      </c>
      <c r="AJ95">
        <f t="shared" si="34"/>
        <v>127.51432884865864</v>
      </c>
    </row>
    <row r="96" spans="1:36" ht="12.75">
      <c r="A96" s="2">
        <v>39783</v>
      </c>
      <c r="B96" s="18">
        <v>0.6798611111111111</v>
      </c>
      <c r="C96" s="18">
        <f t="shared" si="18"/>
        <v>0.679861111108039</v>
      </c>
      <c r="D96">
        <v>204.32264083333334</v>
      </c>
      <c r="E96" s="10">
        <v>16.616355555555558</v>
      </c>
      <c r="F96">
        <v>204.47965638888888</v>
      </c>
      <c r="G96" s="10">
        <v>16.590066666666665</v>
      </c>
      <c r="H96" s="50">
        <f t="shared" si="19"/>
        <v>-9.027524420999727</v>
      </c>
      <c r="I96" s="51">
        <f t="shared" si="20"/>
        <v>1.5773333333335415</v>
      </c>
      <c r="J96" s="51">
        <f t="shared" si="21"/>
        <v>9.164288167456956</v>
      </c>
      <c r="K96" s="55">
        <v>15.480821823647828</v>
      </c>
      <c r="L96" s="35"/>
      <c r="M96" s="27">
        <f t="shared" si="35"/>
        <v>79</v>
      </c>
      <c r="N96" s="28">
        <f t="shared" si="22"/>
        <v>2.9532698314639507</v>
      </c>
      <c r="O96" s="29">
        <f t="shared" si="23"/>
        <v>15.19325617170182</v>
      </c>
      <c r="W96">
        <v>205.602745</v>
      </c>
      <c r="X96">
        <v>18.24805</v>
      </c>
      <c r="Y96">
        <f t="shared" si="24"/>
        <v>64.58020674729315</v>
      </c>
      <c r="Z96">
        <f t="shared" si="25"/>
        <v>99.47900000000004</v>
      </c>
      <c r="AA96">
        <f t="shared" si="26"/>
        <v>118.60301237541623</v>
      </c>
      <c r="AB96">
        <f t="shared" si="27"/>
        <v>118.446372980358</v>
      </c>
      <c r="AC96">
        <f t="shared" si="28"/>
        <v>73.59889652410054</v>
      </c>
      <c r="AD96">
        <f t="shared" si="29"/>
        <v>97.9016666666665</v>
      </c>
      <c r="AE96">
        <f t="shared" si="30"/>
        <v>122.48074912277576</v>
      </c>
      <c r="AG96">
        <f t="shared" si="31"/>
        <v>170.74013186071886</v>
      </c>
      <c r="AH96" s="43">
        <f t="shared" si="32"/>
        <v>250.24804966564895</v>
      </c>
      <c r="AI96">
        <f t="shared" si="33"/>
        <v>31855.28065352424</v>
      </c>
      <c r="AJ96">
        <f t="shared" si="34"/>
        <v>127.29482086308124</v>
      </c>
    </row>
    <row r="97" spans="1:36" ht="12.75">
      <c r="A97" s="2">
        <v>39783</v>
      </c>
      <c r="B97" s="18">
        <v>0.6805555555555555</v>
      </c>
      <c r="C97" s="18">
        <f t="shared" si="18"/>
        <v>0.6805555555547471</v>
      </c>
      <c r="D97">
        <v>204.54876861111111</v>
      </c>
      <c r="E97" s="10">
        <v>16.54431388888889</v>
      </c>
      <c r="F97">
        <v>204.7017811111111</v>
      </c>
      <c r="G97" s="10">
        <v>16.521377777777776</v>
      </c>
      <c r="H97" s="50">
        <f t="shared" si="19"/>
        <v>-8.800664967321502</v>
      </c>
      <c r="I97" s="51">
        <f t="shared" si="20"/>
        <v>1.376166666666876</v>
      </c>
      <c r="J97" s="51">
        <f t="shared" si="21"/>
        <v>8.907611271350193</v>
      </c>
      <c r="K97" s="55">
        <v>15.480821823647828</v>
      </c>
      <c r="L97" s="35"/>
      <c r="M97" s="27">
        <f t="shared" si="35"/>
        <v>80</v>
      </c>
      <c r="N97" s="28">
        <f t="shared" si="22"/>
        <v>2.687661152349828</v>
      </c>
      <c r="O97" s="29">
        <f t="shared" si="23"/>
        <v>15.242483830614358</v>
      </c>
      <c r="W97">
        <v>205.83392166666667</v>
      </c>
      <c r="X97">
        <v>18.17213888888889</v>
      </c>
      <c r="Y97">
        <f t="shared" si="24"/>
        <v>65.12391954916937</v>
      </c>
      <c r="Z97">
        <f t="shared" si="25"/>
        <v>99.04566666666696</v>
      </c>
      <c r="AA97">
        <f t="shared" si="26"/>
        <v>118.53762686544381</v>
      </c>
      <c r="AB97">
        <f t="shared" si="27"/>
        <v>118.37963823148837</v>
      </c>
      <c r="AC97">
        <f t="shared" si="28"/>
        <v>73.9168464908083</v>
      </c>
      <c r="AD97">
        <f t="shared" si="29"/>
        <v>97.66950000000008</v>
      </c>
      <c r="AE97">
        <f t="shared" si="30"/>
        <v>122.48686225630786</v>
      </c>
      <c r="AG97">
        <f t="shared" si="31"/>
        <v>170.68551768339458</v>
      </c>
      <c r="AH97" s="43">
        <f t="shared" si="32"/>
        <v>249.93210039310185</v>
      </c>
      <c r="AI97">
        <f t="shared" si="33"/>
        <v>31760.83861904811</v>
      </c>
      <c r="AJ97">
        <f t="shared" si="34"/>
        <v>127.07786862549294</v>
      </c>
    </row>
    <row r="98" spans="1:36" ht="12.75">
      <c r="A98" s="2">
        <v>39783</v>
      </c>
      <c r="B98" s="18">
        <v>0.68125</v>
      </c>
      <c r="C98" s="18">
        <f t="shared" si="18"/>
        <v>0.6812500000014552</v>
      </c>
      <c r="D98">
        <v>204.77459416666667</v>
      </c>
      <c r="E98" s="10">
        <v>16.471641666666667</v>
      </c>
      <c r="F98">
        <v>204.92362416666666</v>
      </c>
      <c r="G98" s="10">
        <v>16.452088888888888</v>
      </c>
      <c r="H98" s="50">
        <f t="shared" si="19"/>
        <v>-8.57483022480271</v>
      </c>
      <c r="I98" s="51">
        <f t="shared" si="20"/>
        <v>1.173166666666745</v>
      </c>
      <c r="J98" s="51">
        <f t="shared" si="21"/>
        <v>8.654711630780547</v>
      </c>
      <c r="K98" s="55">
        <v>15.480821823647828</v>
      </c>
      <c r="L98" s="35"/>
      <c r="M98" s="27">
        <f t="shared" si="35"/>
        <v>81</v>
      </c>
      <c r="N98" s="28">
        <f t="shared" si="22"/>
        <v>2.4212337856127424</v>
      </c>
      <c r="O98" s="29">
        <f t="shared" si="23"/>
        <v>15.287068481294835</v>
      </c>
      <c r="W98">
        <v>206.06476527777778</v>
      </c>
      <c r="X98">
        <v>18.095594444444444</v>
      </c>
      <c r="Y98">
        <f t="shared" si="24"/>
        <v>65.66515505588858</v>
      </c>
      <c r="Z98">
        <f t="shared" si="25"/>
        <v>98.61033333333339</v>
      </c>
      <c r="AA98">
        <f t="shared" si="26"/>
        <v>118.47324773392941</v>
      </c>
      <c r="AB98">
        <f t="shared" si="27"/>
        <v>118.31394872994366</v>
      </c>
      <c r="AC98">
        <f t="shared" si="28"/>
        <v>74.23336401210597</v>
      </c>
      <c r="AD98">
        <f t="shared" si="29"/>
        <v>97.43716666666664</v>
      </c>
      <c r="AE98">
        <f t="shared" si="30"/>
        <v>122.49323973420576</v>
      </c>
      <c r="AG98">
        <f t="shared" si="31"/>
        <v>170.63237747455372</v>
      </c>
      <c r="AH98" s="43">
        <f t="shared" si="32"/>
        <v>249.62119909891572</v>
      </c>
      <c r="AI98">
        <f t="shared" si="33"/>
        <v>31667.979086101135</v>
      </c>
      <c r="AJ98">
        <f t="shared" si="34"/>
        <v>126.86414134863713</v>
      </c>
    </row>
    <row r="99" spans="1:36" ht="12.75">
      <c r="A99" s="2">
        <v>39783</v>
      </c>
      <c r="B99" s="18">
        <v>0.6819444444444445</v>
      </c>
      <c r="C99" s="18">
        <f t="shared" si="18"/>
        <v>0.6819444444408873</v>
      </c>
      <c r="D99">
        <v>205.00011527777778</v>
      </c>
      <c r="E99" s="10">
        <v>16.39835</v>
      </c>
      <c r="F99">
        <v>205.14518388888888</v>
      </c>
      <c r="G99" s="10">
        <v>16.382202777777778</v>
      </c>
      <c r="H99" s="50">
        <f t="shared" si="19"/>
        <v>-8.350051522766552</v>
      </c>
      <c r="I99" s="51">
        <f t="shared" si="20"/>
        <v>0.9688333333333787</v>
      </c>
      <c r="J99" s="51">
        <f t="shared" si="21"/>
        <v>8.406069144411905</v>
      </c>
      <c r="K99" s="55">
        <v>15.480821823647828</v>
      </c>
      <c r="L99" s="35"/>
      <c r="M99" s="27">
        <f t="shared" si="35"/>
        <v>82</v>
      </c>
      <c r="N99" s="28">
        <f t="shared" si="22"/>
        <v>2.1540688876095397</v>
      </c>
      <c r="O99" s="29">
        <f t="shared" si="23"/>
        <v>15.326996542826752</v>
      </c>
      <c r="W99">
        <v>206.29527416666667</v>
      </c>
      <c r="X99">
        <v>18.018416666666667</v>
      </c>
      <c r="Y99">
        <f t="shared" si="24"/>
        <v>66.20390917347136</v>
      </c>
      <c r="Z99">
        <f t="shared" si="25"/>
        <v>98.17283333333336</v>
      </c>
      <c r="AA99">
        <f t="shared" si="26"/>
        <v>118.40972423979245</v>
      </c>
      <c r="AB99">
        <f t="shared" si="27"/>
        <v>118.24915445876742</v>
      </c>
      <c r="AC99">
        <f t="shared" si="28"/>
        <v>74.5484730953205</v>
      </c>
      <c r="AD99">
        <f t="shared" si="29"/>
        <v>97.20399999999998</v>
      </c>
      <c r="AE99">
        <f t="shared" si="30"/>
        <v>122.49935696502133</v>
      </c>
      <c r="AG99">
        <f t="shared" si="31"/>
        <v>170.5802369849686</v>
      </c>
      <c r="AH99" s="43">
        <f t="shared" si="32"/>
        <v>249.3151503492257</v>
      </c>
      <c r="AI99">
        <f t="shared" si="33"/>
        <v>31576.67642180417</v>
      </c>
      <c r="AJ99">
        <f t="shared" si="34"/>
        <v>126.65366054799902</v>
      </c>
    </row>
    <row r="100" spans="1:36" ht="12.75">
      <c r="A100" s="2">
        <v>39783</v>
      </c>
      <c r="B100" s="18">
        <v>0.6826388888888889</v>
      </c>
      <c r="C100" s="18">
        <f t="shared" si="18"/>
        <v>0.6826388888875954</v>
      </c>
      <c r="D100">
        <v>205.22533055555556</v>
      </c>
      <c r="E100" s="10">
        <v>16.32443333333333</v>
      </c>
      <c r="F100">
        <v>205.3664586111111</v>
      </c>
      <c r="G100" s="10">
        <v>16.311725</v>
      </c>
      <c r="H100" s="50">
        <f t="shared" si="19"/>
        <v>-8.126313054176215</v>
      </c>
      <c r="I100" s="51">
        <f t="shared" si="20"/>
        <v>0.762499999999946</v>
      </c>
      <c r="J100" s="51">
        <f t="shared" si="21"/>
        <v>8.162007725092808</v>
      </c>
      <c r="K100" s="55">
        <v>15.480821823647828</v>
      </c>
      <c r="L100" s="35"/>
      <c r="M100" s="27">
        <f t="shared" si="35"/>
        <v>83</v>
      </c>
      <c r="N100" s="28">
        <f t="shared" si="22"/>
        <v>1.886247839356238</v>
      </c>
      <c r="O100" s="29">
        <f t="shared" si="23"/>
        <v>15.362255852735771</v>
      </c>
      <c r="W100">
        <v>206.5254475</v>
      </c>
      <c r="X100">
        <v>17.940608333333333</v>
      </c>
      <c r="Y100">
        <f t="shared" si="24"/>
        <v>66.74022470329349</v>
      </c>
      <c r="Z100">
        <f t="shared" si="25"/>
        <v>97.73300000000006</v>
      </c>
      <c r="AA100">
        <f t="shared" si="26"/>
        <v>118.34693440240063</v>
      </c>
      <c r="AB100">
        <f t="shared" si="27"/>
        <v>118.18513393015876</v>
      </c>
      <c r="AC100">
        <f t="shared" si="28"/>
        <v>74.8622040883692</v>
      </c>
      <c r="AD100">
        <f t="shared" si="29"/>
        <v>96.97050000000011</v>
      </c>
      <c r="AE100">
        <f t="shared" si="30"/>
        <v>122.50562220248777</v>
      </c>
      <c r="AG100">
        <f t="shared" si="31"/>
        <v>170.5293016574256</v>
      </c>
      <c r="AH100" s="43">
        <f t="shared" si="32"/>
        <v>249.01456432998123</v>
      </c>
      <c r="AI100">
        <f t="shared" si="33"/>
        <v>31487.097121231684</v>
      </c>
      <c r="AJ100">
        <f t="shared" si="34"/>
        <v>126.44680926978477</v>
      </c>
    </row>
    <row r="101" spans="1:36" ht="12.75">
      <c r="A101" s="2">
        <v>39783</v>
      </c>
      <c r="B101" s="18">
        <v>0.6833333333333332</v>
      </c>
      <c r="C101" s="18">
        <f t="shared" si="18"/>
        <v>0.6833333333343035</v>
      </c>
      <c r="D101">
        <v>205.4502388888889</v>
      </c>
      <c r="E101" s="10">
        <v>16.249897222222224</v>
      </c>
      <c r="F101">
        <v>205.58744666666666</v>
      </c>
      <c r="G101" s="10">
        <v>16.24065277777778</v>
      </c>
      <c r="H101" s="50">
        <f t="shared" si="19"/>
        <v>-7.903582556928537</v>
      </c>
      <c r="I101" s="51">
        <f t="shared" si="20"/>
        <v>0.5546666666666766</v>
      </c>
      <c r="J101" s="51">
        <f t="shared" si="21"/>
        <v>7.92302166760234</v>
      </c>
      <c r="K101" s="55">
        <v>15.480821823647828</v>
      </c>
      <c r="L101" s="35"/>
      <c r="M101" s="27">
        <f>M100+1</f>
        <v>84</v>
      </c>
      <c r="N101" s="28">
        <f t="shared" si="22"/>
        <v>1.6178522217385751</v>
      </c>
      <c r="O101" s="29">
        <f t="shared" si="23"/>
        <v>15.392835670694536</v>
      </c>
      <c r="W101">
        <v>206.75528305555557</v>
      </c>
      <c r="X101">
        <v>17.862169444444447</v>
      </c>
      <c r="Y101">
        <f t="shared" si="24"/>
        <v>67.27406720224111</v>
      </c>
      <c r="Z101">
        <f t="shared" si="25"/>
        <v>97.2910000000001</v>
      </c>
      <c r="AA101">
        <f t="shared" si="26"/>
        <v>118.28498974481789</v>
      </c>
      <c r="AB101">
        <f t="shared" si="27"/>
        <v>118.12199935197317</v>
      </c>
      <c r="AC101">
        <f t="shared" si="28"/>
        <v>75.17448703523023</v>
      </c>
      <c r="AD101">
        <f t="shared" si="29"/>
        <v>96.73633333333342</v>
      </c>
      <c r="AE101">
        <f t="shared" si="30"/>
        <v>122.51172061393878</v>
      </c>
      <c r="AG101">
        <f t="shared" si="31"/>
        <v>170.4794262046443</v>
      </c>
      <c r="AH101" s="43">
        <f t="shared" si="32"/>
        <v>248.719732026359</v>
      </c>
      <c r="AI101">
        <f t="shared" si="33"/>
        <v>31399.338551815286</v>
      </c>
      <c r="AJ101">
        <f t="shared" si="34"/>
        <v>126.24385808073976</v>
      </c>
    </row>
    <row r="102" spans="1:36" ht="12.75">
      <c r="A102" s="2">
        <v>39783</v>
      </c>
      <c r="B102" s="18">
        <v>0.6840277777777778</v>
      </c>
      <c r="C102" s="18">
        <f t="shared" si="18"/>
        <v>0.6840277777810115</v>
      </c>
      <c r="D102">
        <v>205.6748386111111</v>
      </c>
      <c r="E102" s="10">
        <v>16.17474166666667</v>
      </c>
      <c r="F102">
        <v>205.80814750000002</v>
      </c>
      <c r="G102" s="10">
        <v>16.168991666666667</v>
      </c>
      <c r="H102" s="50">
        <f t="shared" si="19"/>
        <v>-7.681924053823373</v>
      </c>
      <c r="I102" s="51">
        <f t="shared" si="20"/>
        <v>0.3450000000001552</v>
      </c>
      <c r="J102" s="51">
        <f t="shared" si="21"/>
        <v>7.689667233938685</v>
      </c>
      <c r="K102" s="55">
        <v>15.480821823647828</v>
      </c>
      <c r="L102" s="35"/>
      <c r="M102" s="27">
        <f aca="true" t="shared" si="36" ref="M102:M113">M101+1</f>
        <v>85</v>
      </c>
      <c r="N102" s="28">
        <f t="shared" si="22"/>
        <v>1.3489637906616843</v>
      </c>
      <c r="O102" s="29">
        <f t="shared" si="23"/>
        <v>15.41872668179426</v>
      </c>
      <c r="W102">
        <v>206.98478027777776</v>
      </c>
      <c r="X102">
        <v>17.78310833333333</v>
      </c>
      <c r="Y102">
        <f t="shared" si="24"/>
        <v>67.80543121978174</v>
      </c>
      <c r="Z102">
        <f t="shared" si="25"/>
        <v>96.84699999999985</v>
      </c>
      <c r="AA102">
        <f t="shared" si="26"/>
        <v>118.22401580009252</v>
      </c>
      <c r="AB102">
        <f t="shared" si="27"/>
        <v>118.05987670601851</v>
      </c>
      <c r="AC102">
        <f t="shared" si="28"/>
        <v>75.48538197372586</v>
      </c>
      <c r="AD102">
        <f t="shared" si="29"/>
        <v>96.5019999999997</v>
      </c>
      <c r="AE102">
        <f t="shared" si="30"/>
        <v>122.51807579177547</v>
      </c>
      <c r="AG102">
        <f t="shared" si="31"/>
        <v>170.4310059519349</v>
      </c>
      <c r="AH102" s="43">
        <f t="shared" si="32"/>
        <v>248.4317588258067</v>
      </c>
      <c r="AI102">
        <f t="shared" si="33"/>
        <v>31313.703926895043</v>
      </c>
      <c r="AJ102">
        <f t="shared" si="34"/>
        <v>126.04549464567984</v>
      </c>
    </row>
    <row r="103" spans="1:36" ht="12.75">
      <c r="A103" s="2">
        <v>39783</v>
      </c>
      <c r="B103" s="18">
        <v>0.6847222222222222</v>
      </c>
      <c r="C103" s="18">
        <f t="shared" si="18"/>
        <v>0.6847222222204437</v>
      </c>
      <c r="D103">
        <v>205.89912805555554</v>
      </c>
      <c r="E103" s="10">
        <v>16.098972222222223</v>
      </c>
      <c r="F103">
        <v>206.0285588888889</v>
      </c>
      <c r="G103" s="10">
        <v>16.096741666666667</v>
      </c>
      <c r="H103" s="50">
        <f t="shared" si="19"/>
        <v>-7.461305424335128</v>
      </c>
      <c r="I103" s="51">
        <f t="shared" si="20"/>
        <v>0.13383333333337077</v>
      </c>
      <c r="J103" s="51">
        <f t="shared" si="21"/>
        <v>7.462505611141872</v>
      </c>
      <c r="K103" s="55">
        <v>15.480821823647828</v>
      </c>
      <c r="L103" s="35"/>
      <c r="M103" s="27">
        <f t="shared" si="36"/>
        <v>86</v>
      </c>
      <c r="N103" s="28">
        <f t="shared" si="22"/>
        <v>1.0796644521464518</v>
      </c>
      <c r="O103" s="29">
        <f t="shared" si="23"/>
        <v>15.439920999382148</v>
      </c>
      <c r="W103">
        <v>207.2139372222222</v>
      </c>
      <c r="X103">
        <v>17.703419444444442</v>
      </c>
      <c r="Y103">
        <f t="shared" si="24"/>
        <v>68.3343290780509</v>
      </c>
      <c r="Z103">
        <f t="shared" si="25"/>
        <v>96.40066666666655</v>
      </c>
      <c r="AA103">
        <f t="shared" si="26"/>
        <v>118.16373836471622</v>
      </c>
      <c r="AB103">
        <f t="shared" si="27"/>
        <v>117.99849250249952</v>
      </c>
      <c r="AC103">
        <f t="shared" si="28"/>
        <v>75.79486676059291</v>
      </c>
      <c r="AD103">
        <f t="shared" si="29"/>
        <v>96.26683333333318</v>
      </c>
      <c r="AE103">
        <f t="shared" si="30"/>
        <v>122.52414058986</v>
      </c>
      <c r="AG103">
        <f t="shared" si="31"/>
        <v>170.38345894365807</v>
      </c>
      <c r="AH103" s="43">
        <f t="shared" si="32"/>
        <v>248.1503845657181</v>
      </c>
      <c r="AI103">
        <f t="shared" si="33"/>
        <v>31230.155244064532</v>
      </c>
      <c r="AJ103">
        <f t="shared" si="34"/>
        <v>125.85173018659496</v>
      </c>
    </row>
    <row r="104" spans="1:36" ht="12.75">
      <c r="A104" s="2">
        <v>39783</v>
      </c>
      <c r="B104" s="18">
        <v>0.6854166666666667</v>
      </c>
      <c r="C104" s="18">
        <f t="shared" si="18"/>
        <v>0.6854166666671517</v>
      </c>
      <c r="D104">
        <v>206.12310638888889</v>
      </c>
      <c r="E104" s="10">
        <v>16.02258611111111</v>
      </c>
      <c r="F104">
        <v>206.24867972222222</v>
      </c>
      <c r="G104" s="10">
        <v>16.023905555555555</v>
      </c>
      <c r="H104" s="50">
        <f t="shared" si="19"/>
        <v>-7.2417108953923295</v>
      </c>
      <c r="I104" s="51">
        <f t="shared" si="20"/>
        <v>-0.07916666666666572</v>
      </c>
      <c r="J104" s="51">
        <f t="shared" si="21"/>
        <v>7.242143609012119</v>
      </c>
      <c r="K104" s="55">
        <v>15.480821823647828</v>
      </c>
      <c r="L104" s="35"/>
      <c r="M104" s="27">
        <f t="shared" si="36"/>
        <v>87</v>
      </c>
      <c r="N104" s="28">
        <f t="shared" si="22"/>
        <v>0.810036237380155</v>
      </c>
      <c r="O104" s="29">
        <f t="shared" si="23"/>
        <v>15.456412167463753</v>
      </c>
      <c r="W104">
        <v>207.44275277777777</v>
      </c>
      <c r="X104">
        <v>17.62311111111111</v>
      </c>
      <c r="Y104">
        <f t="shared" si="24"/>
        <v>68.86075601724801</v>
      </c>
      <c r="Z104">
        <f t="shared" si="25"/>
        <v>95.9523333333334</v>
      </c>
      <c r="AA104">
        <f t="shared" si="26"/>
        <v>118.10441986385642</v>
      </c>
      <c r="AB104">
        <f t="shared" si="27"/>
        <v>117.93810949270672</v>
      </c>
      <c r="AC104">
        <f t="shared" si="28"/>
        <v>76.1029223227991</v>
      </c>
      <c r="AD104">
        <f t="shared" si="29"/>
        <v>96.03150000000007</v>
      </c>
      <c r="AE104">
        <f t="shared" si="30"/>
        <v>122.53041980798078</v>
      </c>
      <c r="AG104">
        <f t="shared" si="31"/>
        <v>170.33733123937233</v>
      </c>
      <c r="AH104" s="43">
        <f t="shared" si="32"/>
        <v>247.87698328084932</v>
      </c>
      <c r="AI104">
        <f t="shared" si="33"/>
        <v>31149.064746629698</v>
      </c>
      <c r="AJ104">
        <f t="shared" si="34"/>
        <v>125.6634009916815</v>
      </c>
    </row>
    <row r="105" spans="1:36" ht="12.75">
      <c r="A105" s="2">
        <v>39783</v>
      </c>
      <c r="B105" s="18">
        <v>0.686111111111111</v>
      </c>
      <c r="C105" s="18">
        <f t="shared" si="18"/>
        <v>0.6861111111138598</v>
      </c>
      <c r="D105">
        <v>206.34677166666668</v>
      </c>
      <c r="E105" s="10">
        <v>15.945591666666667</v>
      </c>
      <c r="F105">
        <v>206.4685088888889</v>
      </c>
      <c r="G105" s="10">
        <v>15.950483333333333</v>
      </c>
      <c r="H105" s="50">
        <f t="shared" si="19"/>
        <v>-7.023188412957367</v>
      </c>
      <c r="I105" s="51">
        <f t="shared" si="20"/>
        <v>-0.2934999999999377</v>
      </c>
      <c r="J105" s="51">
        <f t="shared" si="21"/>
        <v>7.029318440211582</v>
      </c>
      <c r="K105" s="55">
        <v>15.480821823647828</v>
      </c>
      <c r="L105" s="35"/>
      <c r="M105" s="27">
        <f t="shared" si="36"/>
        <v>88</v>
      </c>
      <c r="N105" s="28">
        <f t="shared" si="22"/>
        <v>0.5401612777289513</v>
      </c>
      <c r="O105" s="29">
        <f t="shared" si="23"/>
        <v>15.468195162669522</v>
      </c>
      <c r="W105">
        <v>207.67122555555554</v>
      </c>
      <c r="X105">
        <v>17.542180555555557</v>
      </c>
      <c r="Y105">
        <f t="shared" si="24"/>
        <v>69.3846920764093</v>
      </c>
      <c r="Z105">
        <f t="shared" si="25"/>
        <v>95.50183333333348</v>
      </c>
      <c r="AA105">
        <f t="shared" si="26"/>
        <v>118.0459049038379</v>
      </c>
      <c r="AB105">
        <f t="shared" si="27"/>
        <v>117.87857298455597</v>
      </c>
      <c r="AC105">
        <f t="shared" si="28"/>
        <v>76.40957330997493</v>
      </c>
      <c r="AD105">
        <f t="shared" si="29"/>
        <v>95.79533333333342</v>
      </c>
      <c r="AE105">
        <f t="shared" si="30"/>
        <v>122.5363977839111</v>
      </c>
      <c r="AG105">
        <f t="shared" si="31"/>
        <v>170.29214827512374</v>
      </c>
      <c r="AH105" s="43">
        <f t="shared" si="32"/>
        <v>247.61162112796057</v>
      </c>
      <c r="AI105">
        <f t="shared" si="33"/>
        <v>31070.485823849856</v>
      </c>
      <c r="AJ105">
        <f t="shared" si="34"/>
        <v>125.4807253484814</v>
      </c>
    </row>
    <row r="106" spans="1:36" ht="12.75">
      <c r="A106" s="2">
        <v>39783</v>
      </c>
      <c r="B106" s="18">
        <v>0.6868055555555556</v>
      </c>
      <c r="C106" s="18">
        <f t="shared" si="18"/>
        <v>0.6868055555532919</v>
      </c>
      <c r="D106">
        <v>206.57012277777778</v>
      </c>
      <c r="E106" s="10">
        <v>15.867983333333333</v>
      </c>
      <c r="F106">
        <v>206.68804472222223</v>
      </c>
      <c r="G106" s="10">
        <v>15.876480555555556</v>
      </c>
      <c r="H106" s="50">
        <f t="shared" si="19"/>
        <v>-6.805706395753796</v>
      </c>
      <c r="I106" s="51">
        <f t="shared" si="20"/>
        <v>-0.5098333333333827</v>
      </c>
      <c r="J106" s="51">
        <f t="shared" si="21"/>
        <v>6.824776155522022</v>
      </c>
      <c r="K106" s="55">
        <v>15.480821823647828</v>
      </c>
      <c r="L106" s="35"/>
      <c r="M106" s="27">
        <f t="shared" si="36"/>
        <v>89</v>
      </c>
      <c r="N106" s="28">
        <f t="shared" si="22"/>
        <v>0.2701217797198917</v>
      </c>
      <c r="O106" s="29">
        <f t="shared" si="23"/>
        <v>15.47526639578497</v>
      </c>
      <c r="W106">
        <v>207.89935444444444</v>
      </c>
      <c r="X106">
        <v>17.460633333333334</v>
      </c>
      <c r="Y106">
        <f t="shared" si="24"/>
        <v>69.90616330986015</v>
      </c>
      <c r="Z106">
        <f t="shared" si="25"/>
        <v>95.04916666666666</v>
      </c>
      <c r="AA106">
        <f t="shared" si="26"/>
        <v>117.98820175226257</v>
      </c>
      <c r="AB106">
        <f t="shared" si="27"/>
        <v>117.81989157966352</v>
      </c>
      <c r="AC106">
        <f t="shared" si="28"/>
        <v>76.71481756759437</v>
      </c>
      <c r="AD106">
        <f t="shared" si="29"/>
        <v>95.55900000000005</v>
      </c>
      <c r="AE106">
        <f t="shared" si="30"/>
        <v>122.54258735406763</v>
      </c>
      <c r="AG106">
        <f t="shared" si="31"/>
        <v>170.24828644581095</v>
      </c>
      <c r="AH106" s="43">
        <f t="shared" si="32"/>
        <v>247.35556526185223</v>
      </c>
      <c r="AI106">
        <f t="shared" si="33"/>
        <v>30994.76995153535</v>
      </c>
      <c r="AJ106">
        <f t="shared" si="34"/>
        <v>125.30451829019525</v>
      </c>
    </row>
    <row r="107" spans="1:36" ht="12.75">
      <c r="A107" s="2">
        <v>39783</v>
      </c>
      <c r="B107" s="18">
        <v>0.6875</v>
      </c>
      <c r="C107" s="18">
        <f t="shared" si="18"/>
        <v>0.6875</v>
      </c>
      <c r="D107">
        <v>206.7931586111111</v>
      </c>
      <c r="E107" s="10">
        <v>15.789769444444444</v>
      </c>
      <c r="F107">
        <v>206.9072863888889</v>
      </c>
      <c r="G107" s="10">
        <v>15.801894444444445</v>
      </c>
      <c r="H107" s="50">
        <f t="shared" si="19"/>
        <v>-6.589280891831085</v>
      </c>
      <c r="I107" s="51">
        <f t="shared" si="20"/>
        <v>-0.7275000000000631</v>
      </c>
      <c r="J107" s="51">
        <f t="shared" si="21"/>
        <v>6.629319642425635</v>
      </c>
      <c r="K107" s="55">
        <v>15.480821823647828</v>
      </c>
      <c r="L107" s="35"/>
      <c r="M107" s="27">
        <f t="shared" si="36"/>
        <v>90</v>
      </c>
      <c r="N107" s="28">
        <f t="shared" si="22"/>
        <v>9.481193388723916E-16</v>
      </c>
      <c r="O107" s="29">
        <f t="shared" si="23"/>
        <v>15.47762371284399</v>
      </c>
      <c r="W107">
        <v>208.12713805555558</v>
      </c>
      <c r="X107">
        <v>17.37847222222222</v>
      </c>
      <c r="Y107">
        <f t="shared" si="24"/>
        <v>70.42513442624569</v>
      </c>
      <c r="Z107">
        <f t="shared" si="25"/>
        <v>94.5946666666666</v>
      </c>
      <c r="AA107">
        <f t="shared" si="26"/>
        <v>117.93155014979045</v>
      </c>
      <c r="AB107">
        <f t="shared" si="27"/>
        <v>117.76230543364419</v>
      </c>
      <c r="AC107">
        <f t="shared" si="28"/>
        <v>77.01863152444999</v>
      </c>
      <c r="AD107">
        <f t="shared" si="29"/>
        <v>95.32216666666667</v>
      </c>
      <c r="AE107">
        <f t="shared" si="30"/>
        <v>122.54870484801862</v>
      </c>
      <c r="AG107">
        <f t="shared" si="31"/>
        <v>170.2057092449627</v>
      </c>
      <c r="AH107" s="43">
        <f t="shared" si="32"/>
        <v>247.1095746402347</v>
      </c>
      <c r="AI107">
        <f t="shared" si="33"/>
        <v>30922.1465327267</v>
      </c>
      <c r="AJ107">
        <f t="shared" si="34"/>
        <v>125.13536384717614</v>
      </c>
    </row>
    <row r="108" spans="1:36" ht="12.75">
      <c r="A108" s="2">
        <v>39783</v>
      </c>
      <c r="B108" s="18">
        <v>0.6881944444444444</v>
      </c>
      <c r="C108" s="18">
        <f t="shared" si="18"/>
        <v>0.6881944444467081</v>
      </c>
      <c r="D108">
        <v>207.01587777777777</v>
      </c>
      <c r="E108" s="10">
        <v>15.710949999999999</v>
      </c>
      <c r="F108">
        <v>207.12623222222223</v>
      </c>
      <c r="G108" s="10">
        <v>15.726730555555555</v>
      </c>
      <c r="H108" s="50">
        <f t="shared" si="19"/>
        <v>-6.373896232945536</v>
      </c>
      <c r="I108" s="51">
        <f t="shared" si="20"/>
        <v>-0.9468333333333945</v>
      </c>
      <c r="J108" s="51">
        <f t="shared" si="21"/>
        <v>6.443837874238342</v>
      </c>
      <c r="K108" s="55">
        <v>15.480821823647828</v>
      </c>
      <c r="L108" s="35"/>
      <c r="M108" s="27">
        <f t="shared" si="36"/>
        <v>91</v>
      </c>
      <c r="N108" s="28">
        <f t="shared" si="22"/>
        <v>-0.2701217797198898</v>
      </c>
      <c r="O108" s="29">
        <f t="shared" si="23"/>
        <v>15.47526639578497</v>
      </c>
      <c r="W108">
        <v>208.35457527777777</v>
      </c>
      <c r="X108">
        <v>17.295697222222223</v>
      </c>
      <c r="Y108">
        <f t="shared" si="24"/>
        <v>70.94163123754532</v>
      </c>
      <c r="Z108">
        <f t="shared" si="25"/>
        <v>94.13800000000009</v>
      </c>
      <c r="AA108">
        <f t="shared" si="26"/>
        <v>117.87568912478892</v>
      </c>
      <c r="AB108">
        <f t="shared" si="27"/>
        <v>117.7055540850618</v>
      </c>
      <c r="AC108">
        <f t="shared" si="28"/>
        <v>77.32102676298159</v>
      </c>
      <c r="AD108">
        <f t="shared" si="29"/>
        <v>95.08483333333348</v>
      </c>
      <c r="AE108">
        <f t="shared" si="30"/>
        <v>122.55474984556706</v>
      </c>
      <c r="AG108">
        <f t="shared" si="31"/>
        <v>170.16423784950487</v>
      </c>
      <c r="AH108" s="43">
        <f t="shared" si="32"/>
        <v>246.8742768445943</v>
      </c>
      <c r="AI108">
        <f t="shared" si="33"/>
        <v>30852.81517097499</v>
      </c>
      <c r="AJ108">
        <f t="shared" si="34"/>
        <v>124.97379461853221</v>
      </c>
    </row>
    <row r="109" spans="1:36" ht="12.75">
      <c r="A109" s="2">
        <v>39783</v>
      </c>
      <c r="B109" s="18">
        <v>0.688888888888889</v>
      </c>
      <c r="C109" s="18">
        <f t="shared" si="18"/>
        <v>0.6888888888861402</v>
      </c>
      <c r="D109">
        <v>207.23827916666664</v>
      </c>
      <c r="E109" s="10">
        <v>15.631525</v>
      </c>
      <c r="F109">
        <v>207.3448811111111</v>
      </c>
      <c r="G109" s="10">
        <v>15.650991666666666</v>
      </c>
      <c r="H109" s="50">
        <f t="shared" si="19"/>
        <v>-6.159552820458289</v>
      </c>
      <c r="I109" s="51">
        <f t="shared" si="20"/>
        <v>-1.167999999999978</v>
      </c>
      <c r="J109" s="51">
        <f t="shared" si="21"/>
        <v>6.269315349223997</v>
      </c>
      <c r="K109" s="55">
        <v>15.480821823647828</v>
      </c>
      <c r="L109" s="35"/>
      <c r="M109" s="27">
        <f t="shared" si="36"/>
        <v>92</v>
      </c>
      <c r="N109" s="28">
        <f t="shared" si="22"/>
        <v>-0.5401612777289494</v>
      </c>
      <c r="O109" s="29">
        <f t="shared" si="23"/>
        <v>15.468195162669522</v>
      </c>
      <c r="W109">
        <v>208.58166527777777</v>
      </c>
      <c r="X109">
        <v>17.21231111111111</v>
      </c>
      <c r="Y109">
        <f t="shared" si="24"/>
        <v>71.45566438436089</v>
      </c>
      <c r="Z109">
        <f t="shared" si="25"/>
        <v>93.67916666666659</v>
      </c>
      <c r="AA109">
        <f t="shared" si="26"/>
        <v>117.82061890845556</v>
      </c>
      <c r="AB109">
        <f t="shared" si="27"/>
        <v>117.64963812409273</v>
      </c>
      <c r="AC109">
        <f t="shared" si="28"/>
        <v>77.62201480264656</v>
      </c>
      <c r="AD109">
        <f t="shared" si="29"/>
        <v>94.84716666666657</v>
      </c>
      <c r="AE109">
        <f t="shared" si="30"/>
        <v>122.56085103619634</v>
      </c>
      <c r="AG109">
        <f t="shared" si="31"/>
        <v>170.12396880403492</v>
      </c>
      <c r="AH109" s="43">
        <f t="shared" si="32"/>
        <v>246.6507852938759</v>
      </c>
      <c r="AI109">
        <f t="shared" si="33"/>
        <v>30787.101651644392</v>
      </c>
      <c r="AJ109">
        <f t="shared" si="34"/>
        <v>124.82061070660133</v>
      </c>
    </row>
    <row r="110" spans="1:36" ht="12.75">
      <c r="A110" s="2">
        <v>39783</v>
      </c>
      <c r="B110" s="18">
        <v>0.6895833333333333</v>
      </c>
      <c r="C110" s="18">
        <f t="shared" si="18"/>
        <v>0.6895833333328483</v>
      </c>
      <c r="D110">
        <v>207.46036138888888</v>
      </c>
      <c r="E110" s="10">
        <v>15.5515</v>
      </c>
      <c r="F110">
        <v>207.56323222222224</v>
      </c>
      <c r="G110" s="10">
        <v>15.574675</v>
      </c>
      <c r="H110" s="50">
        <f t="shared" si="19"/>
        <v>-5.9462830523394965</v>
      </c>
      <c r="I110" s="51">
        <f t="shared" si="20"/>
        <v>-1.3904999999999035</v>
      </c>
      <c r="J110" s="51">
        <f t="shared" si="21"/>
        <v>6.106698976414315</v>
      </c>
      <c r="K110" s="55">
        <v>15.480821823647828</v>
      </c>
      <c r="L110" s="35"/>
      <c r="M110" s="27">
        <f t="shared" si="36"/>
        <v>93</v>
      </c>
      <c r="N110" s="28">
        <f t="shared" si="22"/>
        <v>-0.8100362373801531</v>
      </c>
      <c r="O110" s="29">
        <f t="shared" si="23"/>
        <v>15.456412167463753</v>
      </c>
      <c r="W110">
        <v>208.8084063888889</v>
      </c>
      <c r="X110">
        <v>17.128316666666667</v>
      </c>
      <c r="Y110">
        <f t="shared" si="24"/>
        <v>71.96718212762214</v>
      </c>
      <c r="Z110">
        <f t="shared" si="25"/>
        <v>93.21850000000005</v>
      </c>
      <c r="AA110">
        <f t="shared" si="26"/>
        <v>117.76656590747794</v>
      </c>
      <c r="AB110">
        <f t="shared" si="27"/>
        <v>117.59478435112352</v>
      </c>
      <c r="AC110">
        <f t="shared" si="28"/>
        <v>77.921572884663</v>
      </c>
      <c r="AD110">
        <f t="shared" si="29"/>
        <v>94.60899999999995</v>
      </c>
      <c r="AE110">
        <f t="shared" si="30"/>
        <v>122.56685686522209</v>
      </c>
      <c r="AG110">
        <f t="shared" si="31"/>
        <v>170.08495000983692</v>
      </c>
      <c r="AH110" s="43">
        <f t="shared" si="32"/>
        <v>246.44012174911435</v>
      </c>
      <c r="AI110">
        <f t="shared" si="33"/>
        <v>30725.3074022045</v>
      </c>
      <c r="AJ110">
        <f t="shared" si="34"/>
        <v>124.67656315104429</v>
      </c>
    </row>
    <row r="111" spans="1:36" ht="12.75">
      <c r="A111" s="2">
        <v>39783</v>
      </c>
      <c r="B111" s="18">
        <v>0.6902777777777778</v>
      </c>
      <c r="C111" s="18">
        <f t="shared" si="18"/>
        <v>0.6902777777795563</v>
      </c>
      <c r="D111">
        <v>207.6821236111111</v>
      </c>
      <c r="E111" s="10">
        <v>15.470872222222223</v>
      </c>
      <c r="F111">
        <v>207.7812838888889</v>
      </c>
      <c r="G111" s="10">
        <v>15.497786111111111</v>
      </c>
      <c r="H111" s="50">
        <f t="shared" si="19"/>
        <v>-5.734039363927059</v>
      </c>
      <c r="I111" s="51">
        <f t="shared" si="20"/>
        <v>-1.6148333333332943</v>
      </c>
      <c r="J111" s="51">
        <f t="shared" si="21"/>
        <v>5.957087721488525</v>
      </c>
      <c r="K111" s="55">
        <v>15.480821823647828</v>
      </c>
      <c r="L111" s="35"/>
      <c r="M111" s="27">
        <f t="shared" si="36"/>
        <v>94</v>
      </c>
      <c r="N111" s="28">
        <f t="shared" si="22"/>
        <v>-1.0796644521464533</v>
      </c>
      <c r="O111" s="29">
        <f t="shared" si="23"/>
        <v>15.439920999382148</v>
      </c>
      <c r="W111">
        <v>209.03479777777778</v>
      </c>
      <c r="X111">
        <v>17.04371388888889</v>
      </c>
      <c r="Y111">
        <f t="shared" si="24"/>
        <v>72.47622598396451</v>
      </c>
      <c r="Z111">
        <f t="shared" si="25"/>
        <v>92.75566666666684</v>
      </c>
      <c r="AA111">
        <f t="shared" si="26"/>
        <v>117.71328315723974</v>
      </c>
      <c r="AB111">
        <f t="shared" si="27"/>
        <v>117.54074620009223</v>
      </c>
      <c r="AC111">
        <f t="shared" si="28"/>
        <v>78.21969736323729</v>
      </c>
      <c r="AD111">
        <f t="shared" si="29"/>
        <v>94.37050000000013</v>
      </c>
      <c r="AE111">
        <f t="shared" si="30"/>
        <v>122.57288576943294</v>
      </c>
      <c r="AG111">
        <f t="shared" si="31"/>
        <v>170.04710009766256</v>
      </c>
      <c r="AH111" s="43">
        <f t="shared" si="32"/>
        <v>246.2432566481612</v>
      </c>
      <c r="AI111">
        <f t="shared" si="33"/>
        <v>30667.72782688238</v>
      </c>
      <c r="AJ111">
        <f t="shared" si="34"/>
        <v>124.54240674172544</v>
      </c>
    </row>
    <row r="112" spans="1:36" ht="12.75">
      <c r="A112" s="2">
        <v>39783</v>
      </c>
      <c r="B112" s="18">
        <v>0.6909722222222222</v>
      </c>
      <c r="C112" s="18">
        <f t="shared" si="18"/>
        <v>0.6909722222189885</v>
      </c>
      <c r="D112">
        <v>207.90356416666668</v>
      </c>
      <c r="E112" s="10">
        <v>15.38965</v>
      </c>
      <c r="F112">
        <v>207.99903555555554</v>
      </c>
      <c r="G112" s="10">
        <v>15.420325</v>
      </c>
      <c r="H112" s="50">
        <f t="shared" si="19"/>
        <v>-5.52288633418691</v>
      </c>
      <c r="I112" s="51">
        <f t="shared" si="20"/>
        <v>-1.8405000000000271</v>
      </c>
      <c r="J112" s="51">
        <f t="shared" si="21"/>
        <v>5.821487242135692</v>
      </c>
      <c r="K112" s="55">
        <v>15.480821823647828</v>
      </c>
      <c r="L112" s="35"/>
      <c r="M112" s="27">
        <f t="shared" si="36"/>
        <v>95</v>
      </c>
      <c r="N112" s="28">
        <f t="shared" si="22"/>
        <v>-1.3489637906616856</v>
      </c>
      <c r="O112" s="29">
        <f t="shared" si="23"/>
        <v>15.41872668179426</v>
      </c>
      <c r="W112">
        <v>209.26083833333334</v>
      </c>
      <c r="X112">
        <v>16.95851111111111</v>
      </c>
      <c r="Y112">
        <f t="shared" si="24"/>
        <v>72.98275902578749</v>
      </c>
      <c r="Z112">
        <f t="shared" si="25"/>
        <v>92.29116666666667</v>
      </c>
      <c r="AA112">
        <f t="shared" si="26"/>
        <v>117.66113444851112</v>
      </c>
      <c r="AB112">
        <f t="shared" si="27"/>
        <v>117.48788757800025</v>
      </c>
      <c r="AC112">
        <f t="shared" si="28"/>
        <v>78.5164124464035</v>
      </c>
      <c r="AD112">
        <f t="shared" si="29"/>
        <v>94.13166666666669</v>
      </c>
      <c r="AE112">
        <f t="shared" si="30"/>
        <v>122.57894473725165</v>
      </c>
      <c r="AG112">
        <f t="shared" si="31"/>
        <v>170.01067603629824</v>
      </c>
      <c r="AH112" s="43">
        <f t="shared" si="32"/>
        <v>246.06156642789847</v>
      </c>
      <c r="AI112">
        <f t="shared" si="33"/>
        <v>30614.754878937976</v>
      </c>
      <c r="AJ112">
        <f t="shared" si="34"/>
        <v>124.41908471678686</v>
      </c>
    </row>
    <row r="113" spans="1:36" ht="12.75">
      <c r="A113" s="2">
        <v>39783</v>
      </c>
      <c r="B113" s="18">
        <v>0.6916666666666668</v>
      </c>
      <c r="C113" s="18">
        <f t="shared" si="18"/>
        <v>0.6916666666656965</v>
      </c>
      <c r="D113">
        <v>208.1246825</v>
      </c>
      <c r="E113" s="10">
        <v>15.307830555555556</v>
      </c>
      <c r="F113">
        <v>208.2164858333333</v>
      </c>
      <c r="G113" s="10">
        <v>15.342294444444445</v>
      </c>
      <c r="H113" s="50">
        <f t="shared" si="19"/>
        <v>-5.3127764790819505</v>
      </c>
      <c r="I113" s="51">
        <f t="shared" si="20"/>
        <v>-2.0678333333333043</v>
      </c>
      <c r="J113" s="51">
        <f t="shared" si="21"/>
        <v>5.7010111919843425</v>
      </c>
      <c r="K113" s="55">
        <v>15.480821823647828</v>
      </c>
      <c r="L113" s="35"/>
      <c r="M113" s="27">
        <f t="shared" si="36"/>
        <v>96</v>
      </c>
      <c r="N113" s="28">
        <f t="shared" si="22"/>
        <v>-1.6178522217385767</v>
      </c>
      <c r="O113" s="29">
        <f t="shared" si="23"/>
        <v>15.392835670694536</v>
      </c>
      <c r="W113">
        <v>209.4865275</v>
      </c>
      <c r="X113">
        <v>16.87270277777778</v>
      </c>
      <c r="Y113">
        <f t="shared" si="24"/>
        <v>73.4868235441716</v>
      </c>
      <c r="Z113">
        <f t="shared" si="25"/>
        <v>91.82450000000003</v>
      </c>
      <c r="AA113">
        <f t="shared" si="26"/>
        <v>117.60974464244967</v>
      </c>
      <c r="AB113">
        <f t="shared" si="27"/>
        <v>117.43583386502992</v>
      </c>
      <c r="AC113">
        <f t="shared" si="28"/>
        <v>78.81171436212594</v>
      </c>
      <c r="AD113">
        <f t="shared" si="29"/>
        <v>93.89233333333334</v>
      </c>
      <c r="AE113">
        <f t="shared" si="30"/>
        <v>122.58489539692525</v>
      </c>
      <c r="AG113">
        <f t="shared" si="31"/>
        <v>169.97532215868412</v>
      </c>
      <c r="AH113" s="43">
        <f t="shared" si="32"/>
        <v>245.89565123135927</v>
      </c>
      <c r="AI113">
        <f t="shared" si="33"/>
        <v>30566.592959895046</v>
      </c>
      <c r="AJ113">
        <f t="shared" si="34"/>
        <v>124.30717178944913</v>
      </c>
    </row>
    <row r="114" spans="1:36" ht="12.75">
      <c r="A114" s="2">
        <v>39783</v>
      </c>
      <c r="B114" s="18">
        <v>0.6923611111111111</v>
      </c>
      <c r="C114" s="18">
        <f t="shared" si="18"/>
        <v>0.6923611111124046</v>
      </c>
      <c r="D114">
        <v>208.34547722222223</v>
      </c>
      <c r="E114" s="10">
        <v>15.225416666666666</v>
      </c>
      <c r="F114">
        <v>208.4336336111111</v>
      </c>
      <c r="G114" s="10">
        <v>15.2637</v>
      </c>
      <c r="H114" s="50">
        <f t="shared" si="19"/>
        <v>-5.1037264608380095</v>
      </c>
      <c r="I114" s="51">
        <f t="shared" si="20"/>
        <v>-2.297000000000047</v>
      </c>
      <c r="J114" s="51">
        <f t="shared" si="21"/>
        <v>5.596805587748987</v>
      </c>
      <c r="K114" s="55">
        <v>15.480821823647828</v>
      </c>
      <c r="L114" s="35"/>
      <c r="M114" s="27">
        <f>M113+1</f>
        <v>97</v>
      </c>
      <c r="N114" s="28">
        <f t="shared" si="22"/>
        <v>-1.886247839356236</v>
      </c>
      <c r="O114" s="29">
        <f t="shared" si="23"/>
        <v>15.362255852735773</v>
      </c>
      <c r="W114">
        <v>209.7118636111111</v>
      </c>
      <c r="X114">
        <v>16.786297222222224</v>
      </c>
      <c r="Y114">
        <f t="shared" si="24"/>
        <v>73.98838040555209</v>
      </c>
      <c r="Z114">
        <f t="shared" si="25"/>
        <v>91.35583333333344</v>
      </c>
      <c r="AA114">
        <f t="shared" si="26"/>
        <v>117.55921367151313</v>
      </c>
      <c r="AB114">
        <f t="shared" si="27"/>
        <v>117.38468526150898</v>
      </c>
      <c r="AC114">
        <f t="shared" si="28"/>
        <v>79.10558107696079</v>
      </c>
      <c r="AD114">
        <f t="shared" si="29"/>
        <v>93.65283333333349</v>
      </c>
      <c r="AE114">
        <f t="shared" si="30"/>
        <v>122.5909709109311</v>
      </c>
      <c r="AG114">
        <f t="shared" si="31"/>
        <v>169.94128133192444</v>
      </c>
      <c r="AH114" s="43">
        <f t="shared" si="32"/>
        <v>245.74699017019321</v>
      </c>
      <c r="AI114">
        <f t="shared" si="33"/>
        <v>30523.66614525326</v>
      </c>
      <c r="AJ114">
        <f t="shared" si="34"/>
        <v>124.2076906989337</v>
      </c>
    </row>
    <row r="115" spans="1:36" ht="12.75">
      <c r="A115" s="2">
        <v>39783</v>
      </c>
      <c r="B115" s="18">
        <v>0.6930555555555555</v>
      </c>
      <c r="C115" s="18">
        <f t="shared" si="18"/>
        <v>0.6930555555591127</v>
      </c>
      <c r="D115">
        <v>208.56594750000002</v>
      </c>
      <c r="E115" s="10">
        <v>15.142413888888889</v>
      </c>
      <c r="F115">
        <v>208.65047777777778</v>
      </c>
      <c r="G115" s="10">
        <v>15.184536111111111</v>
      </c>
      <c r="H115" s="50">
        <f t="shared" si="19"/>
        <v>-4.895720781730217</v>
      </c>
      <c r="I115" s="51">
        <f t="shared" si="20"/>
        <v>-2.527333333333317</v>
      </c>
      <c r="J115" s="51">
        <f t="shared" si="21"/>
        <v>5.509582175668389</v>
      </c>
      <c r="K115" s="55">
        <v>15.480821823647828</v>
      </c>
      <c r="L115" s="35"/>
      <c r="M115" s="27">
        <f>M114+1</f>
        <v>98</v>
      </c>
      <c r="N115" s="28">
        <f t="shared" si="22"/>
        <v>-2.154068887609538</v>
      </c>
      <c r="O115" s="29">
        <f t="shared" si="23"/>
        <v>15.326996542826752</v>
      </c>
      <c r="W115">
        <v>209.93684638888888</v>
      </c>
      <c r="X115">
        <v>16.699294444444444</v>
      </c>
      <c r="Y115">
        <f t="shared" si="24"/>
        <v>74.48747464493373</v>
      </c>
      <c r="Z115">
        <f t="shared" si="25"/>
        <v>90.88549999999998</v>
      </c>
      <c r="AA115">
        <f t="shared" si="26"/>
        <v>117.50982082034523</v>
      </c>
      <c r="AB115">
        <f t="shared" si="27"/>
        <v>117.33472095462132</v>
      </c>
      <c r="AC115">
        <f t="shared" si="28"/>
        <v>79.39803767863575</v>
      </c>
      <c r="AD115">
        <f t="shared" si="29"/>
        <v>93.4128333333333</v>
      </c>
      <c r="AE115">
        <f t="shared" si="30"/>
        <v>122.5969241807443</v>
      </c>
      <c r="AG115">
        <f t="shared" si="31"/>
        <v>169.90856159581614</v>
      </c>
      <c r="AH115" s="43">
        <f t="shared" si="32"/>
        <v>245.61632717675792</v>
      </c>
      <c r="AI115">
        <f t="shared" si="33"/>
        <v>30486.19322331063</v>
      </c>
      <c r="AJ115">
        <f t="shared" si="34"/>
        <v>124.1211998149098</v>
      </c>
    </row>
    <row r="116" spans="1:36" ht="12.75">
      <c r="A116" s="2">
        <v>39783</v>
      </c>
      <c r="B116" s="18">
        <v>0.69375</v>
      </c>
      <c r="C116" s="18">
        <f t="shared" si="18"/>
        <v>0.6937499999985448</v>
      </c>
      <c r="D116">
        <v>208.78609194444445</v>
      </c>
      <c r="E116" s="10">
        <v>15.058819444444445</v>
      </c>
      <c r="F116">
        <v>208.86701722222222</v>
      </c>
      <c r="G116" s="10">
        <v>15.104811111111111</v>
      </c>
      <c r="H116" s="50">
        <f t="shared" si="19"/>
        <v>-4.688776357543556</v>
      </c>
      <c r="I116" s="51">
        <f t="shared" si="20"/>
        <v>-2.759499999999946</v>
      </c>
      <c r="J116" s="51">
        <f t="shared" si="21"/>
        <v>5.440538942150779</v>
      </c>
      <c r="K116" s="55">
        <v>15.480821823647828</v>
      </c>
      <c r="L116" s="35"/>
      <c r="M116" s="27">
        <f>M115+1</f>
        <v>99</v>
      </c>
      <c r="N116" s="28">
        <f t="shared" si="22"/>
        <v>-2.4212337856127406</v>
      </c>
      <c r="O116" s="29">
        <f t="shared" si="23"/>
        <v>15.287068481294835</v>
      </c>
      <c r="W116">
        <v>210.16147444444445</v>
      </c>
      <c r="X116">
        <v>16.611694444444446</v>
      </c>
      <c r="Y116">
        <f t="shared" si="24"/>
        <v>74.98408199387586</v>
      </c>
      <c r="Z116">
        <f t="shared" si="25"/>
        <v>90.41300000000007</v>
      </c>
      <c r="AA116">
        <f t="shared" si="26"/>
        <v>117.46115579826511</v>
      </c>
      <c r="AB116">
        <f t="shared" si="27"/>
        <v>117.28553132146308</v>
      </c>
      <c r="AC116">
        <f t="shared" si="28"/>
        <v>79.68908016959534</v>
      </c>
      <c r="AD116">
        <f t="shared" si="29"/>
        <v>93.17250000000001</v>
      </c>
      <c r="AE116">
        <f t="shared" si="30"/>
        <v>122.60287213000434</v>
      </c>
      <c r="AG116">
        <f t="shared" si="31"/>
        <v>169.8769756028508</v>
      </c>
      <c r="AH116" s="43">
        <f t="shared" si="32"/>
        <v>245.50456687042023</v>
      </c>
      <c r="AI116">
        <f t="shared" si="33"/>
        <v>30454.458745274424</v>
      </c>
      <c r="AJ116">
        <f t="shared" si="34"/>
        <v>124.04844086402919</v>
      </c>
    </row>
    <row r="117" spans="1:36" ht="12.75">
      <c r="A117" s="2">
        <v>39783</v>
      </c>
      <c r="B117" s="18">
        <v>0.6944444444444445</v>
      </c>
      <c r="C117" s="18">
        <f t="shared" si="18"/>
        <v>0.6944444444452529</v>
      </c>
      <c r="D117">
        <v>209.00591</v>
      </c>
      <c r="E117" s="10">
        <v>14.974638888888888</v>
      </c>
      <c r="F117">
        <v>209.0832513888889</v>
      </c>
      <c r="G117" s="10">
        <v>15.024525</v>
      </c>
      <c r="H117" s="50">
        <f t="shared" si="19"/>
        <v>-4.482893883637223</v>
      </c>
      <c r="I117" s="51">
        <f t="shared" si="20"/>
        <v>-2.993166666666731</v>
      </c>
      <c r="J117" s="51">
        <f t="shared" si="21"/>
        <v>5.390304654321206</v>
      </c>
      <c r="K117" s="55">
        <v>15.480821823647828</v>
      </c>
      <c r="L117" s="35"/>
      <c r="M117" s="27">
        <f aca="true" t="shared" si="37" ref="M117:M180">M116+1</f>
        <v>100</v>
      </c>
      <c r="N117" s="28">
        <f t="shared" si="22"/>
        <v>-2.6876611523498264</v>
      </c>
      <c r="O117" s="29">
        <f t="shared" si="23"/>
        <v>15.242483830614358</v>
      </c>
      <c r="W117">
        <v>210.38574694444443</v>
      </c>
      <c r="X117">
        <v>16.523505555555555</v>
      </c>
      <c r="Y117">
        <f t="shared" si="24"/>
        <v>75.47818097804146</v>
      </c>
      <c r="Z117">
        <f t="shared" si="25"/>
        <v>89.93883333333329</v>
      </c>
      <c r="AA117">
        <f t="shared" si="26"/>
        <v>117.41358330753339</v>
      </c>
      <c r="AB117">
        <f t="shared" si="27"/>
        <v>117.23748095931936</v>
      </c>
      <c r="AC117">
        <f t="shared" si="28"/>
        <v>79.9786852490136</v>
      </c>
      <c r="AD117">
        <f t="shared" si="29"/>
        <v>92.93200000000002</v>
      </c>
      <c r="AE117">
        <f t="shared" si="30"/>
        <v>122.60891777583223</v>
      </c>
      <c r="AG117">
        <f t="shared" si="31"/>
        <v>169.84684762321103</v>
      </c>
      <c r="AH117" s="43">
        <f t="shared" si="32"/>
        <v>245.41280573768682</v>
      </c>
      <c r="AI117">
        <f t="shared" si="33"/>
        <v>30428.764064860596</v>
      </c>
      <c r="AJ117">
        <f t="shared" si="34"/>
        <v>123.99012338983174</v>
      </c>
    </row>
    <row r="118" spans="1:36" ht="12.75">
      <c r="A118" s="2">
        <v>39783</v>
      </c>
      <c r="B118" s="18">
        <v>0.6951388888888889</v>
      </c>
      <c r="C118" s="18">
        <f t="shared" si="18"/>
        <v>0.695138888891961</v>
      </c>
      <c r="D118">
        <v>209.22540055555555</v>
      </c>
      <c r="E118" s="10">
        <v>14.889872222222222</v>
      </c>
      <c r="F118">
        <v>209.29917916666668</v>
      </c>
      <c r="G118" s="10">
        <v>14.943677777777777</v>
      </c>
      <c r="H118" s="50">
        <f t="shared" si="19"/>
        <v>-4.278074231040986</v>
      </c>
      <c r="I118" s="51">
        <f t="shared" si="20"/>
        <v>-3.228333333333353</v>
      </c>
      <c r="J118" s="51">
        <f t="shared" si="21"/>
        <v>5.35948273972481</v>
      </c>
      <c r="K118" s="55">
        <v>15.474821586183184</v>
      </c>
      <c r="L118" s="35"/>
      <c r="M118" s="27">
        <f t="shared" si="37"/>
        <v>101</v>
      </c>
      <c r="N118" s="28">
        <f t="shared" si="22"/>
        <v>-2.953269831463949</v>
      </c>
      <c r="O118" s="29">
        <f t="shared" si="23"/>
        <v>15.19325617170182</v>
      </c>
      <c r="W118">
        <v>210.60966305555556</v>
      </c>
      <c r="X118">
        <v>16.434722222222224</v>
      </c>
      <c r="Y118">
        <f t="shared" si="24"/>
        <v>75.96978219109398</v>
      </c>
      <c r="Z118">
        <f t="shared" si="25"/>
        <v>89.46266666666676</v>
      </c>
      <c r="AA118">
        <f t="shared" si="26"/>
        <v>117.36684597139597</v>
      </c>
      <c r="AB118">
        <f t="shared" si="27"/>
        <v>117.19031294778154</v>
      </c>
      <c r="AC118">
        <f t="shared" si="28"/>
        <v>80.26686381134054</v>
      </c>
      <c r="AD118">
        <f t="shared" si="29"/>
        <v>92.69100000000012</v>
      </c>
      <c r="AE118">
        <f t="shared" si="30"/>
        <v>122.61480704673605</v>
      </c>
      <c r="AG118">
        <f t="shared" si="31"/>
        <v>169.81781854569653</v>
      </c>
      <c r="AH118" s="43">
        <f t="shared" si="32"/>
        <v>245.34113575785682</v>
      </c>
      <c r="AI118">
        <f t="shared" si="33"/>
        <v>30409.16123621573</v>
      </c>
      <c r="AJ118">
        <f t="shared" si="34"/>
        <v>123.94644356023734</v>
      </c>
    </row>
    <row r="119" spans="1:36" ht="12.75">
      <c r="A119" s="2">
        <v>39783</v>
      </c>
      <c r="B119" s="18">
        <v>0.6958333333333333</v>
      </c>
      <c r="C119" s="18">
        <f t="shared" si="18"/>
        <v>0.6958333333313931</v>
      </c>
      <c r="D119">
        <v>209.44456277777778</v>
      </c>
      <c r="E119" s="10">
        <v>14.804525</v>
      </c>
      <c r="F119">
        <v>209.51479972222222</v>
      </c>
      <c r="G119" s="10">
        <v>14.862275</v>
      </c>
      <c r="H119" s="50">
        <f t="shared" si="19"/>
        <v>-4.074318207151913</v>
      </c>
      <c r="I119" s="51">
        <f t="shared" si="20"/>
        <v>-3.4650000000000247</v>
      </c>
      <c r="J119" s="51">
        <f t="shared" si="21"/>
        <v>5.348485192382022</v>
      </c>
      <c r="K119" s="55">
        <v>15.474821586183184</v>
      </c>
      <c r="L119" s="35"/>
      <c r="M119" s="27">
        <f t="shared" si="37"/>
        <v>102</v>
      </c>
      <c r="N119" s="28">
        <f t="shared" si="22"/>
        <v>-3.2179789159784398</v>
      </c>
      <c r="O119" s="29">
        <f t="shared" si="23"/>
        <v>15.139400499779006</v>
      </c>
      <c r="W119">
        <v>210.8332225</v>
      </c>
      <c r="X119">
        <v>16.345352777777777</v>
      </c>
      <c r="Y119">
        <f t="shared" si="24"/>
        <v>76.45891027945981</v>
      </c>
      <c r="Z119">
        <f t="shared" si="25"/>
        <v>88.98466666666657</v>
      </c>
      <c r="AA119">
        <f t="shared" si="26"/>
        <v>117.32108021536558</v>
      </c>
      <c r="AB119">
        <f t="shared" si="27"/>
        <v>117.14416360039036</v>
      </c>
      <c r="AC119">
        <f t="shared" si="28"/>
        <v>80.55364074477423</v>
      </c>
      <c r="AD119">
        <f t="shared" si="29"/>
        <v>92.44966666666659</v>
      </c>
      <c r="AE119">
        <f t="shared" si="30"/>
        <v>122.6206748636457</v>
      </c>
      <c r="AG119">
        <f t="shared" si="31"/>
        <v>169.79008233924998</v>
      </c>
      <c r="AH119" s="43">
        <f t="shared" si="32"/>
        <v>245.29024027139332</v>
      </c>
      <c r="AI119">
        <f t="shared" si="33"/>
        <v>30395.838123395388</v>
      </c>
      <c r="AJ119">
        <f t="shared" si="34"/>
        <v>123.9178456092053</v>
      </c>
    </row>
    <row r="120" spans="1:36" ht="12.75">
      <c r="A120" s="2">
        <v>39783</v>
      </c>
      <c r="B120" s="18">
        <v>0.6965277777777777</v>
      </c>
      <c r="C120" s="18">
        <f t="shared" si="18"/>
        <v>0.6965277777781012</v>
      </c>
      <c r="D120">
        <v>209.66339583333334</v>
      </c>
      <c r="E120" s="10">
        <v>14.718594444444445</v>
      </c>
      <c r="F120">
        <v>209.73011166666666</v>
      </c>
      <c r="G120" s="10">
        <v>14.780316666666668</v>
      </c>
      <c r="H120" s="50">
        <f t="shared" si="19"/>
        <v>-3.8715945915315175</v>
      </c>
      <c r="I120" s="51">
        <f t="shared" si="20"/>
        <v>-3.7033333333333474</v>
      </c>
      <c r="J120" s="51">
        <f t="shared" si="21"/>
        <v>5.357604171544775</v>
      </c>
      <c r="K120" s="55">
        <v>15.474821586183184</v>
      </c>
      <c r="L120" s="35"/>
      <c r="M120" s="27">
        <f t="shared" si="37"/>
        <v>103</v>
      </c>
      <c r="N120" s="28">
        <f t="shared" si="22"/>
        <v>-3.481707772941862</v>
      </c>
      <c r="O120" s="29">
        <f t="shared" si="23"/>
        <v>15.080933219805292</v>
      </c>
      <c r="W120">
        <v>211.0564238888889</v>
      </c>
      <c r="X120">
        <v>16.25539722222222</v>
      </c>
      <c r="Y120">
        <f t="shared" si="24"/>
        <v>76.94555955933798</v>
      </c>
      <c r="Z120">
        <f t="shared" si="25"/>
        <v>88.50483333333322</v>
      </c>
      <c r="AA120">
        <f t="shared" si="26"/>
        <v>117.27627492063652</v>
      </c>
      <c r="AB120">
        <f t="shared" si="27"/>
        <v>117.09902198446362</v>
      </c>
      <c r="AC120">
        <f t="shared" si="28"/>
        <v>80.8389795387161</v>
      </c>
      <c r="AD120">
        <f t="shared" si="29"/>
        <v>92.20816666666657</v>
      </c>
      <c r="AE120">
        <f t="shared" si="30"/>
        <v>122.62661461888574</v>
      </c>
      <c r="AG120">
        <f t="shared" si="31"/>
        <v>169.76370399649153</v>
      </c>
      <c r="AH120" s="43">
        <f t="shared" si="32"/>
        <v>245.26049371106706</v>
      </c>
      <c r="AI120">
        <f t="shared" si="33"/>
        <v>30388.900166947577</v>
      </c>
      <c r="AJ120">
        <f t="shared" si="34"/>
        <v>123.90458694398492</v>
      </c>
    </row>
    <row r="121" spans="1:36" ht="12.75">
      <c r="A121" s="2">
        <v>39783</v>
      </c>
      <c r="B121" s="18">
        <v>0.6972222222222223</v>
      </c>
      <c r="C121" s="18">
        <f t="shared" si="18"/>
        <v>0.6972222222248092</v>
      </c>
      <c r="D121">
        <v>209.88189861111113</v>
      </c>
      <c r="E121" s="10">
        <v>14.632086111111112</v>
      </c>
      <c r="F121">
        <v>209.94511472222223</v>
      </c>
      <c r="G121" s="10">
        <v>14.697802777777778</v>
      </c>
      <c r="H121" s="50">
        <f t="shared" si="19"/>
        <v>-3.669952632447154</v>
      </c>
      <c r="I121" s="51">
        <f t="shared" si="20"/>
        <v>-3.9429999999999055</v>
      </c>
      <c r="J121" s="51">
        <f t="shared" si="21"/>
        <v>5.386631723480365</v>
      </c>
      <c r="K121" s="55">
        <v>15.474821586183184</v>
      </c>
      <c r="L121" s="35"/>
      <c r="M121" s="27">
        <f t="shared" si="37"/>
        <v>104</v>
      </c>
      <c r="N121" s="28">
        <f t="shared" si="22"/>
        <v>-3.7443760679895863</v>
      </c>
      <c r="O121" s="29">
        <f t="shared" si="23"/>
        <v>15.017872141480543</v>
      </c>
      <c r="W121">
        <v>211.27926666666667</v>
      </c>
      <c r="X121">
        <v>16.16485833333333</v>
      </c>
      <c r="Y121">
        <f t="shared" si="24"/>
        <v>77.42970811514034</v>
      </c>
      <c r="Z121">
        <f t="shared" si="25"/>
        <v>88.02333333333323</v>
      </c>
      <c r="AA121">
        <f t="shared" si="26"/>
        <v>117.23253349606892</v>
      </c>
      <c r="AB121">
        <f t="shared" si="27"/>
        <v>117.05499157338933</v>
      </c>
      <c r="AC121">
        <f t="shared" si="28"/>
        <v>81.12290496596077</v>
      </c>
      <c r="AD121">
        <f t="shared" si="29"/>
        <v>91.96633333333313</v>
      </c>
      <c r="AE121">
        <f t="shared" si="30"/>
        <v>122.6325086463375</v>
      </c>
      <c r="AG121">
        <f t="shared" si="31"/>
        <v>169.73866644970843</v>
      </c>
      <c r="AH121" s="79">
        <f t="shared" si="32"/>
        <v>245.2516738658868</v>
      </c>
      <c r="AI121">
        <f t="shared" si="33"/>
        <v>30388.278665536905</v>
      </c>
      <c r="AJ121">
        <f t="shared" si="34"/>
        <v>123.90650871624389</v>
      </c>
    </row>
    <row r="122" spans="1:36" ht="12.75">
      <c r="A122" s="2">
        <v>39783</v>
      </c>
      <c r="B122" s="18">
        <v>0.6979166666666666</v>
      </c>
      <c r="C122" s="18">
        <f t="shared" si="18"/>
        <v>0.6979166666642413</v>
      </c>
      <c r="D122">
        <v>210.10007055555556</v>
      </c>
      <c r="E122" s="10">
        <v>14.545002777777778</v>
      </c>
      <c r="F122">
        <v>210.1598077777778</v>
      </c>
      <c r="G122" s="10">
        <v>14.614738888888889</v>
      </c>
      <c r="H122" s="50">
        <f t="shared" si="19"/>
        <v>-3.4693610981078833</v>
      </c>
      <c r="I122" s="51">
        <f t="shared" si="20"/>
        <v>-4.18416666666662</v>
      </c>
      <c r="J122" s="51">
        <f t="shared" si="21"/>
        <v>5.435413243122219</v>
      </c>
      <c r="K122" s="55">
        <v>15.474821586183184</v>
      </c>
      <c r="L122" s="35"/>
      <c r="M122" s="27">
        <f t="shared" si="37"/>
        <v>105</v>
      </c>
      <c r="N122" s="28">
        <f t="shared" si="22"/>
        <v>-4.005903789814415</v>
      </c>
      <c r="O122" s="29">
        <f t="shared" si="23"/>
        <v>14.950236473820109</v>
      </c>
      <c r="W122">
        <v>211.50175027777777</v>
      </c>
      <c r="X122">
        <v>16.07373888888889</v>
      </c>
      <c r="Y122">
        <f t="shared" si="24"/>
        <v>77.91138030916409</v>
      </c>
      <c r="Z122">
        <f t="shared" si="25"/>
        <v>87.54000000000008</v>
      </c>
      <c r="AA122">
        <f t="shared" si="26"/>
        <v>117.18973838045383</v>
      </c>
      <c r="AB122">
        <f t="shared" si="27"/>
        <v>117.01195492061709</v>
      </c>
      <c r="AC122">
        <f t="shared" si="28"/>
        <v>81.4054105528059</v>
      </c>
      <c r="AD122">
        <f t="shared" si="29"/>
        <v>91.7241666666667</v>
      </c>
      <c r="AE122">
        <f t="shared" si="30"/>
        <v>122.63834481093315</v>
      </c>
      <c r="AG122">
        <f t="shared" si="31"/>
        <v>169.71488478259076</v>
      </c>
      <c r="AH122" s="43">
        <f t="shared" si="32"/>
        <v>245.2634964345092</v>
      </c>
      <c r="AI122">
        <f t="shared" si="33"/>
        <v>30393.893059322018</v>
      </c>
      <c r="AJ122">
        <f t="shared" si="34"/>
        <v>123.92342725750002</v>
      </c>
    </row>
    <row r="123" spans="1:36" ht="12.75">
      <c r="A123" s="2">
        <v>39783</v>
      </c>
      <c r="B123" s="18">
        <v>0.6986111111111111</v>
      </c>
      <c r="C123" s="18">
        <f t="shared" si="18"/>
        <v>0.6986111111109494</v>
      </c>
      <c r="D123">
        <v>210.31791083333334</v>
      </c>
      <c r="E123" s="10">
        <v>14.457341666666666</v>
      </c>
      <c r="F123">
        <v>210.37419</v>
      </c>
      <c r="G123" s="10">
        <v>14.531127777777778</v>
      </c>
      <c r="H123" s="50">
        <f t="shared" si="19"/>
        <v>-3.26982111540089</v>
      </c>
      <c r="I123" s="51">
        <f t="shared" si="20"/>
        <v>-4.427166666666693</v>
      </c>
      <c r="J123" s="51">
        <f t="shared" si="21"/>
        <v>5.503774597598106</v>
      </c>
      <c r="K123" s="55">
        <v>15.474821586183184</v>
      </c>
      <c r="L123" s="35"/>
      <c r="M123" s="27">
        <f t="shared" si="37"/>
        <v>106</v>
      </c>
      <c r="N123" s="28">
        <f t="shared" si="22"/>
        <v>-4.266211274538801</v>
      </c>
      <c r="O123" s="29">
        <f t="shared" si="23"/>
        <v>14.878046819303554</v>
      </c>
      <c r="W123">
        <v>211.7238738888889</v>
      </c>
      <c r="X123">
        <v>15.982041666666667</v>
      </c>
      <c r="Y123">
        <f t="shared" si="24"/>
        <v>78.3905691600572</v>
      </c>
      <c r="Z123">
        <f t="shared" si="25"/>
        <v>87.05483333333336</v>
      </c>
      <c r="AA123">
        <f t="shared" si="26"/>
        <v>117.14787808548715</v>
      </c>
      <c r="AB123">
        <f t="shared" si="27"/>
        <v>116.96990062562773</v>
      </c>
      <c r="AC123">
        <f t="shared" si="28"/>
        <v>81.68649180182186</v>
      </c>
      <c r="AD123">
        <f t="shared" si="29"/>
        <v>91.48200000000006</v>
      </c>
      <c r="AE123">
        <f t="shared" si="30"/>
        <v>122.64436092576422</v>
      </c>
      <c r="AG123">
        <f t="shared" si="31"/>
        <v>169.692534136427</v>
      </c>
      <c r="AH123" s="43">
        <f t="shared" si="32"/>
        <v>245.29601360884948</v>
      </c>
      <c r="AI123">
        <f t="shared" si="33"/>
        <v>30405.745410819298</v>
      </c>
      <c r="AJ123">
        <f t="shared" si="34"/>
        <v>123.95531816226124</v>
      </c>
    </row>
    <row r="124" spans="1:36" ht="12.75">
      <c r="A124" s="2">
        <v>39783</v>
      </c>
      <c r="B124" s="18">
        <v>0.6993055555555556</v>
      </c>
      <c r="C124" s="18">
        <f t="shared" si="18"/>
        <v>0.6993055555576575</v>
      </c>
      <c r="D124">
        <v>210.5354186111111</v>
      </c>
      <c r="E124" s="10">
        <v>14.369111111111112</v>
      </c>
      <c r="F124">
        <v>210.58826083333335</v>
      </c>
      <c r="G124" s="10">
        <v>14.446966666666667</v>
      </c>
      <c r="H124" s="50">
        <f t="shared" si="19"/>
        <v>-3.07134983161622</v>
      </c>
      <c r="I124" s="51">
        <f t="shared" si="20"/>
        <v>-4.671333333333294</v>
      </c>
      <c r="J124" s="51">
        <f t="shared" si="21"/>
        <v>5.5905764371198545</v>
      </c>
      <c r="K124" s="55">
        <v>15.474821586183184</v>
      </c>
      <c r="L124" s="35"/>
      <c r="M124" s="27">
        <f t="shared" si="37"/>
        <v>107</v>
      </c>
      <c r="N124" s="28">
        <f t="shared" si="22"/>
        <v>-4.52521922998125</v>
      </c>
      <c r="O124" s="29">
        <f t="shared" si="23"/>
        <v>14.801325167598964</v>
      </c>
      <c r="W124">
        <v>211.94563694444446</v>
      </c>
      <c r="X124">
        <v>15.889763888888888</v>
      </c>
      <c r="Y124">
        <f t="shared" si="24"/>
        <v>78.86726954932242</v>
      </c>
      <c r="Z124">
        <f t="shared" si="25"/>
        <v>86.5678333333333</v>
      </c>
      <c r="AA124">
        <f t="shared" si="26"/>
        <v>117.1069424679564</v>
      </c>
      <c r="AB124">
        <f t="shared" si="27"/>
        <v>116.92881867209381</v>
      </c>
      <c r="AC124">
        <f t="shared" si="28"/>
        <v>81.96615620004424</v>
      </c>
      <c r="AD124">
        <f t="shared" si="29"/>
        <v>91.23916666666659</v>
      </c>
      <c r="AE124">
        <f t="shared" si="30"/>
        <v>122.65005624229373</v>
      </c>
      <c r="AG124">
        <f t="shared" si="31"/>
        <v>169.6712315489292</v>
      </c>
      <c r="AH124" s="43">
        <f t="shared" si="32"/>
        <v>245.34757514736998</v>
      </c>
      <c r="AI124">
        <f t="shared" si="33"/>
        <v>30423.36502134185</v>
      </c>
      <c r="AJ124">
        <f t="shared" si="34"/>
        <v>124.00108296594256</v>
      </c>
    </row>
    <row r="125" spans="1:36" ht="12.75">
      <c r="A125" s="2">
        <v>39783</v>
      </c>
      <c r="B125" s="18">
        <v>0.7</v>
      </c>
      <c r="C125" s="18">
        <f t="shared" si="18"/>
        <v>0.6999999999970896</v>
      </c>
      <c r="D125">
        <v>210.75259305555556</v>
      </c>
      <c r="E125" s="10">
        <v>14.280308333333334</v>
      </c>
      <c r="F125">
        <v>210.80201944444445</v>
      </c>
      <c r="G125" s="10">
        <v>14.362261111111112</v>
      </c>
      <c r="H125" s="50">
        <f t="shared" si="19"/>
        <v>-2.8739484805893087</v>
      </c>
      <c r="I125" s="51">
        <f t="shared" si="20"/>
        <v>-4.9171666666666525</v>
      </c>
      <c r="J125" s="51">
        <f t="shared" si="21"/>
        <v>5.69544624211828</v>
      </c>
      <c r="K125" s="55">
        <v>15.474821586183184</v>
      </c>
      <c r="L125" s="35"/>
      <c r="M125" s="27">
        <f t="shared" si="37"/>
        <v>108</v>
      </c>
      <c r="N125" s="28">
        <f t="shared" si="22"/>
        <v>-4.782848759809463</v>
      </c>
      <c r="O125" s="29">
        <f t="shared" si="23"/>
        <v>14.720094888864667</v>
      </c>
      <c r="W125">
        <v>212.16703888888887</v>
      </c>
      <c r="X125">
        <v>15.796916666666666</v>
      </c>
      <c r="Y125">
        <f t="shared" si="24"/>
        <v>79.34148944294999</v>
      </c>
      <c r="Z125">
        <f t="shared" si="25"/>
        <v>86.07933333333328</v>
      </c>
      <c r="AA125">
        <f t="shared" si="26"/>
        <v>117.06717547688955</v>
      </c>
      <c r="AB125">
        <f t="shared" si="27"/>
        <v>116.88895262568954</v>
      </c>
      <c r="AC125">
        <f t="shared" si="28"/>
        <v>82.24441528031399</v>
      </c>
      <c r="AD125">
        <f t="shared" si="29"/>
        <v>90.99649999999994</v>
      </c>
      <c r="AE125">
        <f t="shared" si="30"/>
        <v>122.65605104131933</v>
      </c>
      <c r="AG125">
        <f t="shared" si="31"/>
        <v>169.65160930296076</v>
      </c>
      <c r="AH125" s="43">
        <f t="shared" si="32"/>
        <v>245.41867276032715</v>
      </c>
      <c r="AI125">
        <f t="shared" si="33"/>
        <v>30446.85266968587</v>
      </c>
      <c r="AJ125">
        <f t="shared" si="34"/>
        <v>124.06086434759547</v>
      </c>
    </row>
    <row r="126" spans="1:36" ht="12.75">
      <c r="A126" s="2">
        <v>39783</v>
      </c>
      <c r="B126" s="18">
        <v>0.7006944444444444</v>
      </c>
      <c r="C126" s="18">
        <f t="shared" si="18"/>
        <v>0.7006944444437977</v>
      </c>
      <c r="D126">
        <v>210.9694336111111</v>
      </c>
      <c r="E126" s="10">
        <v>14.190938888888889</v>
      </c>
      <c r="F126">
        <v>211.01546472222222</v>
      </c>
      <c r="G126" s="10">
        <v>14.27701388888889</v>
      </c>
      <c r="H126" s="50">
        <f t="shared" si="19"/>
        <v>-2.677585908609267</v>
      </c>
      <c r="I126" s="51">
        <f t="shared" si="20"/>
        <v>-5.164500000000061</v>
      </c>
      <c r="J126" s="51">
        <f t="shared" si="21"/>
        <v>5.81734703692186</v>
      </c>
      <c r="K126" s="55">
        <v>15.474821586183184</v>
      </c>
      <c r="L126" s="35"/>
      <c r="M126" s="27">
        <f t="shared" si="37"/>
        <v>109</v>
      </c>
      <c r="N126" s="28">
        <f t="shared" si="22"/>
        <v>-5.039021387572943</v>
      </c>
      <c r="O126" s="29">
        <f t="shared" si="23"/>
        <v>14.634380726630459</v>
      </c>
      <c r="W126">
        <v>212.38807888888888</v>
      </c>
      <c r="X126">
        <v>15.703494444444443</v>
      </c>
      <c r="Y126">
        <f t="shared" si="24"/>
        <v>79.81323771210668</v>
      </c>
      <c r="Z126">
        <f t="shared" si="25"/>
        <v>85.5888333333332</v>
      </c>
      <c r="AA126">
        <f t="shared" si="26"/>
        <v>117.02820730682983</v>
      </c>
      <c r="AB126">
        <f t="shared" si="27"/>
        <v>116.84993314409697</v>
      </c>
      <c r="AC126">
        <f t="shared" si="28"/>
        <v>82.52124516228056</v>
      </c>
      <c r="AD126">
        <f t="shared" si="29"/>
        <v>90.75333333333326</v>
      </c>
      <c r="AE126">
        <f t="shared" si="30"/>
        <v>122.66182541542545</v>
      </c>
      <c r="AG126">
        <f t="shared" si="31"/>
        <v>169.63303406542795</v>
      </c>
      <c r="AH126" s="43">
        <f t="shared" si="32"/>
        <v>245.50737975917713</v>
      </c>
      <c r="AI126">
        <f t="shared" si="33"/>
        <v>30475.67619025513</v>
      </c>
      <c r="AJ126">
        <f t="shared" si="34"/>
        <v>124.13344242502731</v>
      </c>
    </row>
    <row r="127" spans="1:36" ht="12.75">
      <c r="A127" s="2">
        <v>39783</v>
      </c>
      <c r="B127" s="18">
        <v>0.7013888888888888</v>
      </c>
      <c r="C127" s="18">
        <f t="shared" si="18"/>
        <v>0.7013888888905058</v>
      </c>
      <c r="D127">
        <v>211.18593972222223</v>
      </c>
      <c r="E127" s="10">
        <v>14.101002777777778</v>
      </c>
      <c r="F127">
        <v>211.2285963888889</v>
      </c>
      <c r="G127" s="10">
        <v>14.191222222222223</v>
      </c>
      <c r="H127" s="50">
        <f t="shared" si="19"/>
        <v>-2.4822795230385415</v>
      </c>
      <c r="I127" s="51">
        <f t="shared" si="20"/>
        <v>-5.413166666666704</v>
      </c>
      <c r="J127" s="51">
        <f t="shared" si="21"/>
        <v>5.955172960679477</v>
      </c>
      <c r="K127" s="55">
        <v>15.474821586183184</v>
      </c>
      <c r="L127" s="35"/>
      <c r="M127" s="27">
        <f t="shared" si="37"/>
        <v>110</v>
      </c>
      <c r="N127" s="28">
        <f t="shared" si="22"/>
        <v>-5.29365908060767</v>
      </c>
      <c r="O127" s="29">
        <f t="shared" si="23"/>
        <v>14.544208790260491</v>
      </c>
      <c r="W127">
        <v>212.60875666666666</v>
      </c>
      <c r="X127">
        <v>15.609502777777777</v>
      </c>
      <c r="Y127">
        <f t="shared" si="24"/>
        <v>80.28250896058402</v>
      </c>
      <c r="Z127">
        <f t="shared" si="25"/>
        <v>85.09683333333328</v>
      </c>
      <c r="AA127">
        <f t="shared" si="26"/>
        <v>116.9903940003937</v>
      </c>
      <c r="AB127">
        <f t="shared" si="27"/>
        <v>116.81211581522227</v>
      </c>
      <c r="AC127">
        <f t="shared" si="28"/>
        <v>82.79665623725884</v>
      </c>
      <c r="AD127">
        <f t="shared" si="29"/>
        <v>90.50999999999999</v>
      </c>
      <c r="AE127">
        <f t="shared" si="30"/>
        <v>122.66762565596032</v>
      </c>
      <c r="AG127">
        <f t="shared" si="31"/>
        <v>169.6159271926719</v>
      </c>
      <c r="AH127" s="43">
        <f t="shared" si="32"/>
        <v>245.61319261703352</v>
      </c>
      <c r="AI127">
        <f t="shared" si="33"/>
        <v>30509.65121190904</v>
      </c>
      <c r="AJ127">
        <f t="shared" si="34"/>
        <v>124.21829172458371</v>
      </c>
    </row>
    <row r="128" spans="1:36" ht="12.75">
      <c r="A128" s="2">
        <v>39783</v>
      </c>
      <c r="B128" s="18">
        <v>0.7020833333333334</v>
      </c>
      <c r="C128" s="18">
        <f t="shared" si="18"/>
        <v>0.7020833333299379</v>
      </c>
      <c r="D128">
        <v>211.40211055555557</v>
      </c>
      <c r="E128" s="10">
        <v>14.010505555555556</v>
      </c>
      <c r="F128">
        <v>211.4414138888889</v>
      </c>
      <c r="G128" s="10">
        <v>14.104894444444444</v>
      </c>
      <c r="H128" s="50">
        <f t="shared" si="19"/>
        <v>-2.288046738298567</v>
      </c>
      <c r="I128" s="51">
        <f t="shared" si="20"/>
        <v>-5.663333333333291</v>
      </c>
      <c r="J128" s="51">
        <f t="shared" si="21"/>
        <v>6.108068624457545</v>
      </c>
      <c r="K128" s="55">
        <v>15.474821586183184</v>
      </c>
      <c r="L128" s="35"/>
      <c r="M128" s="27">
        <f t="shared" si="37"/>
        <v>111</v>
      </c>
      <c r="N128" s="28">
        <f t="shared" si="22"/>
        <v>-5.546684273805618</v>
      </c>
      <c r="O128" s="29">
        <f t="shared" si="23"/>
        <v>14.449606547000094</v>
      </c>
      <c r="W128">
        <v>212.82907194444445</v>
      </c>
      <c r="X128">
        <v>15.514944444444444</v>
      </c>
      <c r="Y128">
        <f t="shared" si="24"/>
        <v>80.74930991677347</v>
      </c>
      <c r="Z128">
        <f t="shared" si="25"/>
        <v>84.60300000000001</v>
      </c>
      <c r="AA128">
        <f t="shared" si="26"/>
        <v>116.95348930679722</v>
      </c>
      <c r="AB128">
        <f t="shared" si="27"/>
        <v>116.77525458451687</v>
      </c>
      <c r="AC128">
        <f t="shared" si="28"/>
        <v>83.07067300973965</v>
      </c>
      <c r="AD128">
        <f t="shared" si="29"/>
        <v>90.2663333333333</v>
      </c>
      <c r="AE128">
        <f t="shared" si="30"/>
        <v>122.67333715088836</v>
      </c>
      <c r="AG128">
        <f t="shared" si="31"/>
        <v>169.60004366476954</v>
      </c>
      <c r="AH128" s="43">
        <f t="shared" si="32"/>
        <v>245.7348950821431</v>
      </c>
      <c r="AI128">
        <f t="shared" si="33"/>
        <v>30548.43169752056</v>
      </c>
      <c r="AJ128">
        <f t="shared" si="34"/>
        <v>124.31458579502505</v>
      </c>
    </row>
    <row r="129" spans="1:36" ht="12.75">
      <c r="A129" s="2">
        <v>39783</v>
      </c>
      <c r="B129" s="18">
        <v>0.7027777777777778</v>
      </c>
      <c r="C129" s="18">
        <f t="shared" si="18"/>
        <v>0.702777777776646</v>
      </c>
      <c r="D129">
        <v>211.61794527777778</v>
      </c>
      <c r="E129" s="10">
        <v>13.919444444444444</v>
      </c>
      <c r="F129">
        <v>211.65391611111113</v>
      </c>
      <c r="G129" s="10">
        <v>14.018027777777778</v>
      </c>
      <c r="H129" s="50">
        <f t="shared" si="19"/>
        <v>-2.094872772043576</v>
      </c>
      <c r="I129" s="51">
        <f t="shared" si="20"/>
        <v>-5.915000000000035</v>
      </c>
      <c r="J129" s="51">
        <f t="shared" si="21"/>
        <v>6.275007325178987</v>
      </c>
      <c r="K129" s="55">
        <v>15.474821586183184</v>
      </c>
      <c r="L129" s="35"/>
      <c r="M129" s="27">
        <f t="shared" si="37"/>
        <v>112</v>
      </c>
      <c r="N129" s="28">
        <f t="shared" si="22"/>
        <v>-5.798019893241828</v>
      </c>
      <c r="O129" s="29">
        <f t="shared" si="23"/>
        <v>14.350602813609003</v>
      </c>
      <c r="W129">
        <v>213.0490236111111</v>
      </c>
      <c r="X129">
        <v>15.419819444444444</v>
      </c>
      <c r="Y129">
        <f t="shared" si="24"/>
        <v>81.21363500069842</v>
      </c>
      <c r="Z129">
        <f t="shared" si="25"/>
        <v>84.10749999999996</v>
      </c>
      <c r="AA129">
        <f t="shared" si="26"/>
        <v>116.91760374843756</v>
      </c>
      <c r="AB129">
        <f t="shared" si="27"/>
        <v>116.7394598113541</v>
      </c>
      <c r="AC129">
        <f t="shared" si="28"/>
        <v>83.34327446292009</v>
      </c>
      <c r="AD129">
        <f t="shared" si="29"/>
        <v>90.02250000000001</v>
      </c>
      <c r="AE129">
        <f t="shared" si="30"/>
        <v>122.67906057861558</v>
      </c>
      <c r="AG129">
        <f t="shared" si="31"/>
        <v>169.5855350189377</v>
      </c>
      <c r="AH129" s="43">
        <f t="shared" si="32"/>
        <v>245.87167165223212</v>
      </c>
      <c r="AI129">
        <f t="shared" si="33"/>
        <v>30591.76145852521</v>
      </c>
      <c r="AJ129">
        <f t="shared" si="34"/>
        <v>124.42165969325276</v>
      </c>
    </row>
    <row r="130" spans="1:36" ht="12.75">
      <c r="A130" s="2">
        <v>39783</v>
      </c>
      <c r="B130" s="18">
        <v>0.7034722222222222</v>
      </c>
      <c r="C130" s="18">
        <f t="shared" si="18"/>
        <v>0.703472222223354</v>
      </c>
      <c r="D130">
        <v>211.8334438888889</v>
      </c>
      <c r="E130" s="10">
        <v>13.827822222222222</v>
      </c>
      <c r="F130">
        <v>211.86610277777777</v>
      </c>
      <c r="G130" s="10">
        <v>13.930627777777778</v>
      </c>
      <c r="H130" s="50">
        <f t="shared" si="19"/>
        <v>-1.902742796873637</v>
      </c>
      <c r="I130" s="51">
        <f t="shared" si="20"/>
        <v>-6.168333333333322</v>
      </c>
      <c r="J130" s="51">
        <f t="shared" si="21"/>
        <v>6.455134875598301</v>
      </c>
      <c r="K130" s="55">
        <v>15.474821586183184</v>
      </c>
      <c r="L130" s="35"/>
      <c r="M130" s="27">
        <f t="shared" si="37"/>
        <v>113</v>
      </c>
      <c r="N130" s="28">
        <f t="shared" si="22"/>
        <v>-6.047589379651876</v>
      </c>
      <c r="O130" s="29">
        <f t="shared" si="23"/>
        <v>14.247227747583471</v>
      </c>
      <c r="W130">
        <v>213.2686116666667</v>
      </c>
      <c r="X130">
        <v>15.32413611111111</v>
      </c>
      <c r="Y130">
        <f t="shared" si="24"/>
        <v>81.6754917591855</v>
      </c>
      <c r="Z130">
        <f t="shared" si="25"/>
        <v>83.61049999999999</v>
      </c>
      <c r="AA130">
        <f t="shared" si="26"/>
        <v>116.88285444989259</v>
      </c>
      <c r="AB130">
        <f t="shared" si="27"/>
        <v>116.70484827287633</v>
      </c>
      <c r="AC130">
        <f t="shared" si="28"/>
        <v>83.6144536565066</v>
      </c>
      <c r="AD130">
        <f t="shared" si="29"/>
        <v>89.77883333333331</v>
      </c>
      <c r="AE130">
        <f t="shared" si="30"/>
        <v>122.6850266942569</v>
      </c>
      <c r="AG130">
        <f t="shared" si="31"/>
        <v>169.5726576001788</v>
      </c>
      <c r="AH130" s="43">
        <f t="shared" si="32"/>
        <v>246.02301601974779</v>
      </c>
      <c r="AI130">
        <f t="shared" si="33"/>
        <v>30639.47079105289</v>
      </c>
      <c r="AJ130">
        <f t="shared" si="34"/>
        <v>124.53904226827915</v>
      </c>
    </row>
    <row r="131" spans="1:36" ht="12.75">
      <c r="A131" s="2">
        <v>39783</v>
      </c>
      <c r="B131" s="18">
        <v>0.7041666666666666</v>
      </c>
      <c r="C131" s="18">
        <f t="shared" si="18"/>
        <v>0.7041666666700621</v>
      </c>
      <c r="D131">
        <v>212.04860555555555</v>
      </c>
      <c r="E131" s="10">
        <v>13.735644444444443</v>
      </c>
      <c r="F131">
        <v>212.07797305555556</v>
      </c>
      <c r="G131" s="10">
        <v>13.842691666666667</v>
      </c>
      <c r="H131" s="50">
        <f t="shared" si="19"/>
        <v>-1.7116581750622801</v>
      </c>
      <c r="I131" s="51">
        <f t="shared" si="20"/>
        <v>-6.4228333333334575</v>
      </c>
      <c r="J131" s="51">
        <f t="shared" si="21"/>
        <v>6.646996444713726</v>
      </c>
      <c r="K131" s="55">
        <v>15.474821586183184</v>
      </c>
      <c r="L131" s="35"/>
      <c r="M131" s="27">
        <f t="shared" si="37"/>
        <v>114</v>
      </c>
      <c r="N131" s="28">
        <f t="shared" si="22"/>
        <v>-6.295316711752569</v>
      </c>
      <c r="O131" s="29">
        <f t="shared" si="23"/>
        <v>14.139512837970033</v>
      </c>
      <c r="W131">
        <v>213.48783555555553</v>
      </c>
      <c r="X131">
        <v>15.22788888888889</v>
      </c>
      <c r="Y131">
        <f t="shared" si="24"/>
        <v>82.1348906148811</v>
      </c>
      <c r="Z131">
        <f t="shared" si="25"/>
        <v>83.11183333333335</v>
      </c>
      <c r="AA131">
        <f t="shared" si="26"/>
        <v>116.84912107648164</v>
      </c>
      <c r="AB131">
        <f t="shared" si="27"/>
        <v>116.67129972637751</v>
      </c>
      <c r="AC131">
        <f t="shared" si="28"/>
        <v>83.88421878928452</v>
      </c>
      <c r="AD131">
        <f t="shared" si="29"/>
        <v>89.53466666666682</v>
      </c>
      <c r="AE131">
        <f t="shared" si="30"/>
        <v>122.69074413744377</v>
      </c>
      <c r="AG131">
        <f t="shared" si="31"/>
        <v>169.56095763790083</v>
      </c>
      <c r="AH131" s="43">
        <f t="shared" si="32"/>
        <v>246.18686165863915</v>
      </c>
      <c r="AI131">
        <f t="shared" si="33"/>
        <v>30690.970632085384</v>
      </c>
      <c r="AJ131">
        <f t="shared" si="34"/>
        <v>124.66534739226358</v>
      </c>
    </row>
    <row r="132" spans="1:36" ht="12.75">
      <c r="A132" s="2">
        <v>39783</v>
      </c>
      <c r="B132" s="18">
        <v>0.7048611111111112</v>
      </c>
      <c r="C132" s="18">
        <f t="shared" si="18"/>
        <v>0.7048611111094942</v>
      </c>
      <c r="D132">
        <v>212.26342944444445</v>
      </c>
      <c r="E132" s="10">
        <v>13.642913888888888</v>
      </c>
      <c r="F132">
        <v>212.28952666666666</v>
      </c>
      <c r="G132" s="10">
        <v>13.754227777777778</v>
      </c>
      <c r="H132" s="50">
        <f t="shared" si="19"/>
        <v>-1.5216527338929073</v>
      </c>
      <c r="I132" s="51">
        <f t="shared" si="20"/>
        <v>-6.678833333333429</v>
      </c>
      <c r="J132" s="51">
        <f t="shared" si="21"/>
        <v>6.849981148660884</v>
      </c>
      <c r="K132" s="55">
        <v>15.474821586183184</v>
      </c>
      <c r="L132" s="35"/>
      <c r="M132" s="27">
        <f t="shared" si="37"/>
        <v>115</v>
      </c>
      <c r="N132" s="28">
        <f t="shared" si="22"/>
        <v>-6.541126429398756</v>
      </c>
      <c r="O132" s="29">
        <f t="shared" si="23"/>
        <v>14.027490895773616</v>
      </c>
      <c r="W132">
        <v>213.706695</v>
      </c>
      <c r="X132">
        <v>15.131083333333335</v>
      </c>
      <c r="Y132">
        <f t="shared" si="24"/>
        <v>82.59182180353133</v>
      </c>
      <c r="Z132">
        <f t="shared" si="25"/>
        <v>82.61133333333336</v>
      </c>
      <c r="AA132">
        <f t="shared" si="26"/>
        <v>116.81627208543075</v>
      </c>
      <c r="AB132">
        <f t="shared" si="27"/>
        <v>116.6386826344625</v>
      </c>
      <c r="AC132">
        <f t="shared" si="28"/>
        <v>84.15259523199127</v>
      </c>
      <c r="AD132">
        <f t="shared" si="29"/>
        <v>89.2901666666668</v>
      </c>
      <c r="AE132">
        <f t="shared" si="30"/>
        <v>122.6963452904792</v>
      </c>
      <c r="AG132">
        <f t="shared" si="31"/>
        <v>169.55045506667003</v>
      </c>
      <c r="AH132" s="43">
        <f t="shared" si="32"/>
        <v>246.36259852457084</v>
      </c>
      <c r="AI132">
        <f t="shared" si="33"/>
        <v>30746.07902055387</v>
      </c>
      <c r="AJ132">
        <f t="shared" si="34"/>
        <v>124.80010847704801</v>
      </c>
    </row>
    <row r="133" spans="1:36" ht="12.75">
      <c r="A133" s="2">
        <v>39783</v>
      </c>
      <c r="B133" s="18">
        <v>0.7055555555555556</v>
      </c>
      <c r="C133" s="18">
        <f t="shared" si="18"/>
        <v>0.7055555555562023</v>
      </c>
      <c r="D133">
        <v>212.47791555555557</v>
      </c>
      <c r="E133" s="10">
        <v>13.549627777777777</v>
      </c>
      <c r="F133">
        <v>212.50076305555555</v>
      </c>
      <c r="G133" s="10">
        <v>13.665233333333333</v>
      </c>
      <c r="H133" s="50">
        <f t="shared" si="19"/>
        <v>-1.3326956154910177</v>
      </c>
      <c r="I133" s="51">
        <f t="shared" si="20"/>
        <v>-6.936333333333344</v>
      </c>
      <c r="J133" s="51">
        <f t="shared" si="21"/>
        <v>7.063200245969263</v>
      </c>
      <c r="K133" s="55">
        <v>15.474821586183184</v>
      </c>
      <c r="L133" s="35"/>
      <c r="M133" s="27">
        <f t="shared" si="37"/>
        <v>116</v>
      </c>
      <c r="N133" s="28">
        <f t="shared" si="22"/>
        <v>-6.784943656569239</v>
      </c>
      <c r="O133" s="29">
        <f t="shared" si="23"/>
        <v>13.911196043962985</v>
      </c>
      <c r="W133">
        <v>213.9251897222222</v>
      </c>
      <c r="X133">
        <v>15.033725</v>
      </c>
      <c r="Y133">
        <f t="shared" si="24"/>
        <v>83.04629558803354</v>
      </c>
      <c r="Z133">
        <f t="shared" si="25"/>
        <v>82.10950000000004</v>
      </c>
      <c r="AA133">
        <f t="shared" si="26"/>
        <v>116.78466166900964</v>
      </c>
      <c r="AB133">
        <f t="shared" si="27"/>
        <v>116.60735049028268</v>
      </c>
      <c r="AC133">
        <f t="shared" si="28"/>
        <v>84.41956171710028</v>
      </c>
      <c r="AD133">
        <f t="shared" si="29"/>
        <v>89.04583333333338</v>
      </c>
      <c r="AE133">
        <f t="shared" si="30"/>
        <v>122.70217127066289</v>
      </c>
      <c r="AG133">
        <f t="shared" si="31"/>
        <v>169.54164336054666</v>
      </c>
      <c r="AH133" s="43">
        <f t="shared" si="32"/>
        <v>246.55003318564178</v>
      </c>
      <c r="AI133">
        <f t="shared" si="33"/>
        <v>30804.70236351356</v>
      </c>
      <c r="AJ133">
        <f t="shared" si="34"/>
        <v>124.9430063565188</v>
      </c>
    </row>
    <row r="134" spans="1:36" ht="12.75">
      <c r="A134" s="2">
        <v>39783</v>
      </c>
      <c r="B134" s="18">
        <v>0.70625</v>
      </c>
      <c r="C134" s="18">
        <f t="shared" si="18"/>
        <v>0.7062500000029104</v>
      </c>
      <c r="D134">
        <v>212.69206333333335</v>
      </c>
      <c r="E134" s="10">
        <v>13.455791666666666</v>
      </c>
      <c r="F134">
        <v>212.71168138888888</v>
      </c>
      <c r="G134" s="10">
        <v>13.575711111111112</v>
      </c>
      <c r="H134" s="50">
        <f t="shared" si="19"/>
        <v>-1.1447721050177748</v>
      </c>
      <c r="I134" s="51">
        <f t="shared" si="20"/>
        <v>-7.195166666666708</v>
      </c>
      <c r="J134" s="51">
        <f t="shared" si="21"/>
        <v>7.285665826370197</v>
      </c>
      <c r="K134" s="55">
        <v>15.474821586183184</v>
      </c>
      <c r="L134" s="35"/>
      <c r="M134" s="27">
        <f t="shared" si="37"/>
        <v>117</v>
      </c>
      <c r="N134" s="28">
        <f t="shared" si="22"/>
        <v>-7.026694124174701</v>
      </c>
      <c r="O134" s="29">
        <f t="shared" si="23"/>
        <v>13.790663707076584</v>
      </c>
      <c r="W134">
        <v>214.14331916666666</v>
      </c>
      <c r="X134">
        <v>14.93581111111111</v>
      </c>
      <c r="Y134">
        <f t="shared" si="24"/>
        <v>83.49832020028404</v>
      </c>
      <c r="Z134">
        <f t="shared" si="25"/>
        <v>81.60599999999995</v>
      </c>
      <c r="AA134">
        <f t="shared" si="26"/>
        <v>116.75405223061492</v>
      </c>
      <c r="AB134">
        <f t="shared" si="27"/>
        <v>116.57706585814255</v>
      </c>
      <c r="AC134">
        <f t="shared" si="28"/>
        <v>84.6851101293948</v>
      </c>
      <c r="AD134">
        <f t="shared" si="29"/>
        <v>88.80116666666666</v>
      </c>
      <c r="AE134">
        <f t="shared" si="30"/>
        <v>122.70784440690349</v>
      </c>
      <c r="AG134">
        <f t="shared" si="31"/>
        <v>169.53408128689503</v>
      </c>
      <c r="AH134" s="43">
        <f t="shared" si="32"/>
        <v>246.74756246388858</v>
      </c>
      <c r="AI134">
        <f t="shared" si="33"/>
        <v>30866.391856667196</v>
      </c>
      <c r="AJ134">
        <f t="shared" si="34"/>
        <v>125.09299605010072</v>
      </c>
    </row>
    <row r="135" spans="1:36" ht="12.75">
      <c r="A135" s="2">
        <v>39783</v>
      </c>
      <c r="B135" s="18">
        <v>0.7069444444444444</v>
      </c>
      <c r="C135" s="18">
        <f t="shared" si="18"/>
        <v>0.7069444444423425</v>
      </c>
      <c r="D135">
        <v>212.90587194444444</v>
      </c>
      <c r="E135" s="10">
        <v>13.361408333333333</v>
      </c>
      <c r="F135">
        <v>212.92228166666666</v>
      </c>
      <c r="G135" s="10">
        <v>13.485666666666665</v>
      </c>
      <c r="H135" s="50">
        <f t="shared" si="19"/>
        <v>-0.9579323872134851</v>
      </c>
      <c r="I135" s="51">
        <f t="shared" si="20"/>
        <v>-7.455499999999908</v>
      </c>
      <c r="J135" s="51">
        <f t="shared" si="21"/>
        <v>7.5167888561852765</v>
      </c>
      <c r="K135" s="55">
        <v>15.474821586183184</v>
      </c>
      <c r="L135" s="35"/>
      <c r="M135" s="27">
        <f t="shared" si="37"/>
        <v>118</v>
      </c>
      <c r="N135" s="28">
        <f t="shared" si="22"/>
        <v>-7.266304192680831</v>
      </c>
      <c r="O135" s="29">
        <f t="shared" si="23"/>
        <v>13.665930600431848</v>
      </c>
      <c r="W135">
        <v>214.36108333333334</v>
      </c>
      <c r="X135">
        <v>14.837347222222222</v>
      </c>
      <c r="Y135">
        <f t="shared" si="24"/>
        <v>83.94788662429805</v>
      </c>
      <c r="Z135">
        <f t="shared" si="25"/>
        <v>81.10083333333343</v>
      </c>
      <c r="AA135">
        <f t="shared" si="26"/>
        <v>116.72443118750729</v>
      </c>
      <c r="AB135">
        <f t="shared" si="27"/>
        <v>116.54781593846313</v>
      </c>
      <c r="AC135">
        <f t="shared" si="28"/>
        <v>84.94928194280659</v>
      </c>
      <c r="AD135">
        <f t="shared" si="29"/>
        <v>88.55633333333333</v>
      </c>
      <c r="AE135">
        <f t="shared" si="30"/>
        <v>122.71350649395889</v>
      </c>
      <c r="AG135">
        <f t="shared" si="31"/>
        <v>169.52787271359978</v>
      </c>
      <c r="AH135" s="43">
        <f t="shared" si="32"/>
        <v>246.95472653765145</v>
      </c>
      <c r="AI135">
        <f t="shared" si="33"/>
        <v>30931.004162652465</v>
      </c>
      <c r="AJ135">
        <f t="shared" si="34"/>
        <v>125.24969493927314</v>
      </c>
    </row>
    <row r="136" spans="1:36" ht="12.75">
      <c r="A136" s="2">
        <v>39783</v>
      </c>
      <c r="B136" s="18">
        <v>0.7076388888888889</v>
      </c>
      <c r="C136" s="18">
        <f t="shared" si="18"/>
        <v>0.7076388888890506</v>
      </c>
      <c r="D136">
        <v>213.11934166666668</v>
      </c>
      <c r="E136" s="10">
        <v>13.266475</v>
      </c>
      <c r="F136">
        <v>213.13256305555555</v>
      </c>
      <c r="G136" s="10">
        <v>13.39509722222222</v>
      </c>
      <c r="H136" s="50">
        <f t="shared" si="19"/>
        <v>-0.7721132295150387</v>
      </c>
      <c r="I136" s="51">
        <f t="shared" si="20"/>
        <v>-7.717333333333265</v>
      </c>
      <c r="J136" s="51">
        <f t="shared" si="21"/>
        <v>7.755861822967765</v>
      </c>
      <c r="K136" s="55">
        <v>15.474821586183184</v>
      </c>
      <c r="L136" s="35"/>
      <c r="M136" s="27">
        <f t="shared" si="37"/>
        <v>119</v>
      </c>
      <c r="N136" s="28">
        <f t="shared" si="22"/>
        <v>-7.503700874539595</v>
      </c>
      <c r="O136" s="29">
        <f t="shared" si="23"/>
        <v>13.53703471894138</v>
      </c>
      <c r="W136">
        <v>214.57848166666668</v>
      </c>
      <c r="X136">
        <v>14.73833611111111</v>
      </c>
      <c r="Y136">
        <f t="shared" si="24"/>
        <v>84.39500489978202</v>
      </c>
      <c r="Z136">
        <f t="shared" si="25"/>
        <v>80.59433333333334</v>
      </c>
      <c r="AA136">
        <f t="shared" si="26"/>
        <v>116.69602999879078</v>
      </c>
      <c r="AB136">
        <f t="shared" si="27"/>
        <v>116.5198315976676</v>
      </c>
      <c r="AC136">
        <f t="shared" si="28"/>
        <v>85.21202327414652</v>
      </c>
      <c r="AD136">
        <f t="shared" si="29"/>
        <v>88.31166666666661</v>
      </c>
      <c r="AE136">
        <f t="shared" si="30"/>
        <v>122.71935210030291</v>
      </c>
      <c r="AG136">
        <f t="shared" si="31"/>
        <v>169.52332049017258</v>
      </c>
      <c r="AH136" s="43">
        <f t="shared" si="32"/>
        <v>247.17124392206145</v>
      </c>
      <c r="AI136">
        <f t="shared" si="33"/>
        <v>30998.434163470134</v>
      </c>
      <c r="AJ136">
        <f t="shared" si="34"/>
        <v>125.41278536933942</v>
      </c>
    </row>
    <row r="137" spans="1:36" ht="12.75">
      <c r="A137" s="2">
        <v>39783</v>
      </c>
      <c r="B137" s="18">
        <v>0.7083333333333334</v>
      </c>
      <c r="C137" s="18">
        <f t="shared" si="18"/>
        <v>0.7083333333357587</v>
      </c>
      <c r="D137">
        <v>213.33247166666666</v>
      </c>
      <c r="E137" s="10">
        <v>13.171</v>
      </c>
      <c r="F137">
        <v>213.34252500000002</v>
      </c>
      <c r="G137" s="10">
        <v>13.304008333333334</v>
      </c>
      <c r="H137" s="50">
        <f t="shared" si="19"/>
        <v>-0.5873324360971489</v>
      </c>
      <c r="I137" s="51">
        <f t="shared" si="20"/>
        <v>-7.98050000000007</v>
      </c>
      <c r="J137" s="51">
        <f t="shared" si="21"/>
        <v>8.002083456231443</v>
      </c>
      <c r="K137" s="55">
        <v>15.474821586183184</v>
      </c>
      <c r="L137" s="35"/>
      <c r="M137" s="27">
        <f t="shared" si="37"/>
        <v>120</v>
      </c>
      <c r="N137" s="28">
        <f t="shared" si="22"/>
        <v>-7.738811856421991</v>
      </c>
      <c r="O137" s="29">
        <f t="shared" si="23"/>
        <v>13.40401532553932</v>
      </c>
      <c r="W137">
        <v>214.79551416666666</v>
      </c>
      <c r="X137">
        <v>14.638777777777777</v>
      </c>
      <c r="Y137">
        <f t="shared" si="24"/>
        <v>84.83969829378178</v>
      </c>
      <c r="Z137">
        <f t="shared" si="25"/>
        <v>80.08616666666661</v>
      </c>
      <c r="AA137">
        <f t="shared" si="26"/>
        <v>116.66862687947014</v>
      </c>
      <c r="AB137">
        <f t="shared" si="27"/>
        <v>116.49289108477527</v>
      </c>
      <c r="AC137">
        <f t="shared" si="28"/>
        <v>85.47337357125737</v>
      </c>
      <c r="AD137">
        <f t="shared" si="29"/>
        <v>88.06666666666669</v>
      </c>
      <c r="AE137">
        <f t="shared" si="30"/>
        <v>122.72503969210807</v>
      </c>
      <c r="AG137">
        <f t="shared" si="31"/>
        <v>169.5200200714093</v>
      </c>
      <c r="AH137" s="43">
        <f t="shared" si="32"/>
        <v>247.39575002780964</v>
      </c>
      <c r="AI137">
        <f t="shared" si="33"/>
        <v>31068.301747560596</v>
      </c>
      <c r="AJ137">
        <f t="shared" si="34"/>
        <v>125.58138829817497</v>
      </c>
    </row>
    <row r="138" spans="1:36" ht="12.75">
      <c r="A138" s="2">
        <v>39783</v>
      </c>
      <c r="B138" s="18">
        <v>0.7090277777777777</v>
      </c>
      <c r="C138" s="18">
        <f t="shared" si="18"/>
        <v>0.7090277777751908</v>
      </c>
      <c r="D138">
        <v>213.5452613888889</v>
      </c>
      <c r="E138" s="10">
        <v>13.074983333333334</v>
      </c>
      <c r="F138">
        <v>213.55216777777778</v>
      </c>
      <c r="G138" s="10">
        <v>13.212399999999999</v>
      </c>
      <c r="H138" s="50">
        <f t="shared" si="19"/>
        <v>-0.40364037731552266</v>
      </c>
      <c r="I138" s="51">
        <f t="shared" si="20"/>
        <v>-8.244999999999898</v>
      </c>
      <c r="J138" s="51">
        <f t="shared" si="21"/>
        <v>8.254874351205943</v>
      </c>
      <c r="K138" s="55">
        <v>15.474821586183184</v>
      </c>
      <c r="L138" s="35"/>
      <c r="M138" s="27">
        <f t="shared" si="37"/>
        <v>121</v>
      </c>
      <c r="N138" s="28">
        <f t="shared" si="22"/>
        <v>-7.971565521245375</v>
      </c>
      <c r="O138" s="29">
        <f t="shared" si="23"/>
        <v>13.266912939221488</v>
      </c>
      <c r="W138">
        <v>215.01218055555555</v>
      </c>
      <c r="X138">
        <v>14.538675</v>
      </c>
      <c r="Y138">
        <f t="shared" si="24"/>
        <v>85.28192708515064</v>
      </c>
      <c r="Z138">
        <f t="shared" si="25"/>
        <v>79.57650000000004</v>
      </c>
      <c r="AA138">
        <f t="shared" si="26"/>
        <v>116.64230124447543</v>
      </c>
      <c r="AB138">
        <f t="shared" si="27"/>
        <v>116.46707349450108</v>
      </c>
      <c r="AC138">
        <f t="shared" si="28"/>
        <v>85.73334277148919</v>
      </c>
      <c r="AD138">
        <f t="shared" si="29"/>
        <v>87.82149999999994</v>
      </c>
      <c r="AE138">
        <f t="shared" si="30"/>
        <v>122.7306886032326</v>
      </c>
      <c r="AG138">
        <f t="shared" si="31"/>
        <v>169.5181150059922</v>
      </c>
      <c r="AH138" s="43">
        <f t="shared" si="32"/>
        <v>247.62786419891398</v>
      </c>
      <c r="AI138">
        <f t="shared" si="33"/>
        <v>31140.483568648102</v>
      </c>
      <c r="AJ138">
        <f t="shared" si="34"/>
        <v>125.75516761568335</v>
      </c>
    </row>
    <row r="139" spans="1:36" ht="12.75">
      <c r="A139" s="2">
        <v>39783</v>
      </c>
      <c r="B139" s="18">
        <v>0.7097222222222223</v>
      </c>
      <c r="C139" s="18">
        <f t="shared" si="18"/>
        <v>0.7097222222218988</v>
      </c>
      <c r="D139">
        <v>213.75771083333333</v>
      </c>
      <c r="E139" s="10">
        <v>12.978427777777778</v>
      </c>
      <c r="F139">
        <v>213.76149027777777</v>
      </c>
      <c r="G139" s="10">
        <v>13.120277777777778</v>
      </c>
      <c r="H139" s="50">
        <f t="shared" si="19"/>
        <v>-0.2209738421430748</v>
      </c>
      <c r="I139" s="51">
        <f t="shared" si="20"/>
        <v>-8.510999999999989</v>
      </c>
      <c r="J139" s="51">
        <f t="shared" si="21"/>
        <v>8.513868124355184</v>
      </c>
      <c r="K139" s="55">
        <v>15.474821586183184</v>
      </c>
      <c r="L139" s="35"/>
      <c r="M139" s="27">
        <f t="shared" si="37"/>
        <v>122</v>
      </c>
      <c r="N139" s="28">
        <f t="shared" si="22"/>
        <v>-8.20189096998869</v>
      </c>
      <c r="O139" s="29">
        <f t="shared" si="23"/>
        <v>13.125769322702899</v>
      </c>
      <c r="W139">
        <v>215.22848055555556</v>
      </c>
      <c r="X139">
        <v>14.438030555555557</v>
      </c>
      <c r="Y139">
        <f t="shared" si="24"/>
        <v>85.72173063493183</v>
      </c>
      <c r="Z139">
        <f t="shared" si="25"/>
        <v>79.06516666666673</v>
      </c>
      <c r="AA139">
        <f t="shared" si="26"/>
        <v>116.61696138673652</v>
      </c>
      <c r="AB139">
        <f t="shared" si="27"/>
        <v>116.4422868732218</v>
      </c>
      <c r="AC139">
        <f t="shared" si="28"/>
        <v>85.99190733068318</v>
      </c>
      <c r="AD139">
        <f t="shared" si="29"/>
        <v>87.57616666666671</v>
      </c>
      <c r="AE139">
        <f t="shared" si="30"/>
        <v>122.73627456622833</v>
      </c>
      <c r="AG139" s="80">
        <f t="shared" si="31"/>
        <v>169.51753516350777</v>
      </c>
      <c r="AH139" s="43">
        <f t="shared" si="32"/>
        <v>247.86710407732005</v>
      </c>
      <c r="AI139">
        <f t="shared" si="33"/>
        <v>31214.84278721375</v>
      </c>
      <c r="AJ139">
        <f t="shared" si="34"/>
        <v>125.93378578174111</v>
      </c>
    </row>
    <row r="140" spans="1:36" ht="12.75">
      <c r="A140" s="2">
        <v>39783</v>
      </c>
      <c r="B140" s="18">
        <v>0.7104166666666667</v>
      </c>
      <c r="C140" s="18">
        <f t="shared" si="18"/>
        <v>0.7104166666686069</v>
      </c>
      <c r="D140">
        <v>213.9698197222222</v>
      </c>
      <c r="E140" s="10">
        <v>12.881333333333334</v>
      </c>
      <c r="F140">
        <v>213.97049222222222</v>
      </c>
      <c r="G140" s="10">
        <v>13.02763888888889</v>
      </c>
      <c r="H140" s="50">
        <f t="shared" si="19"/>
        <v>-0.039334546904447494</v>
      </c>
      <c r="I140" s="51">
        <f t="shared" si="20"/>
        <v>-8.778333333333315</v>
      </c>
      <c r="J140" s="51">
        <f t="shared" si="21"/>
        <v>8.778421459333732</v>
      </c>
      <c r="K140" s="55">
        <v>15.474821586183184</v>
      </c>
      <c r="L140" s="35"/>
      <c r="M140" s="27">
        <f t="shared" si="37"/>
        <v>123</v>
      </c>
      <c r="N140" s="28">
        <f t="shared" si="22"/>
        <v>-8.429718043289052</v>
      </c>
      <c r="O140" s="29">
        <f t="shared" si="23"/>
        <v>12.98062746969643</v>
      </c>
      <c r="W140">
        <v>215.44441416666666</v>
      </c>
      <c r="X140">
        <v>14.336847222222223</v>
      </c>
      <c r="Y140">
        <f t="shared" si="24"/>
        <v>86.15911872990526</v>
      </c>
      <c r="Z140">
        <f t="shared" si="25"/>
        <v>78.55250000000005</v>
      </c>
      <c r="AA140">
        <f t="shared" si="26"/>
        <v>116.59283424192037</v>
      </c>
      <c r="AB140">
        <f t="shared" si="27"/>
        <v>116.41875746482823</v>
      </c>
      <c r="AC140">
        <f t="shared" si="28"/>
        <v>86.24907708460869</v>
      </c>
      <c r="AD140">
        <f t="shared" si="29"/>
        <v>87.33083333333337</v>
      </c>
      <c r="AE140">
        <f t="shared" si="30"/>
        <v>122.74191520683235</v>
      </c>
      <c r="AG140">
        <f t="shared" si="31"/>
        <v>169.51851647688176</v>
      </c>
      <c r="AH140" s="43">
        <f t="shared" si="32"/>
        <v>248.11317090808643</v>
      </c>
      <c r="AI140">
        <f t="shared" si="33"/>
        <v>31291.273098525056</v>
      </c>
      <c r="AJ140">
        <f t="shared" si="34"/>
        <v>126.11693681556677</v>
      </c>
    </row>
    <row r="141" spans="1:36" ht="12.75">
      <c r="A141" s="2">
        <v>39783</v>
      </c>
      <c r="B141" s="18">
        <v>0.7111111111111111</v>
      </c>
      <c r="C141" s="18">
        <f t="shared" si="18"/>
        <v>0.711111111108039</v>
      </c>
      <c r="D141">
        <v>214.18158749999998</v>
      </c>
      <c r="E141" s="10">
        <v>12.783702777777778</v>
      </c>
      <c r="F141">
        <v>214.17917388888887</v>
      </c>
      <c r="G141" s="10">
        <v>12.934486111111111</v>
      </c>
      <c r="H141" s="50">
        <f t="shared" si="19"/>
        <v>0.14122699923449095</v>
      </c>
      <c r="I141" s="51">
        <f t="shared" si="20"/>
        <v>-9.046999999999983</v>
      </c>
      <c r="J141" s="51">
        <f t="shared" si="21"/>
        <v>9.048102235569207</v>
      </c>
      <c r="K141" s="55">
        <v>15.474821586183184</v>
      </c>
      <c r="L141" s="35"/>
      <c r="M141" s="27">
        <f t="shared" si="37"/>
        <v>124</v>
      </c>
      <c r="N141" s="28">
        <f t="shared" si="22"/>
        <v>-8.65497734281291</v>
      </c>
      <c r="O141" s="29">
        <f t="shared" si="23"/>
        <v>12.831531591816534</v>
      </c>
      <c r="W141">
        <v>215.6599813888889</v>
      </c>
      <c r="X141">
        <v>14.235127777777777</v>
      </c>
      <c r="Y141">
        <f t="shared" si="24"/>
        <v>86.59406666928719</v>
      </c>
      <c r="Z141">
        <f t="shared" si="25"/>
        <v>78.03849999999994</v>
      </c>
      <c r="AA141">
        <f t="shared" si="26"/>
        <v>116.5698926162967</v>
      </c>
      <c r="AB141">
        <f t="shared" si="27"/>
        <v>116.39645780120152</v>
      </c>
      <c r="AC141">
        <f t="shared" si="28"/>
        <v>86.50487713343888</v>
      </c>
      <c r="AD141">
        <f t="shared" si="29"/>
        <v>87.08549999999991</v>
      </c>
      <c r="AE141">
        <f t="shared" si="30"/>
        <v>122.74761943973228</v>
      </c>
      <c r="AG141">
        <f t="shared" si="31"/>
        <v>169.5210491259466</v>
      </c>
      <c r="AH141" s="43">
        <f t="shared" si="32"/>
        <v>248.36561429159818</v>
      </c>
      <c r="AI141">
        <f t="shared" si="33"/>
        <v>31369.64171904485</v>
      </c>
      <c r="AJ141">
        <f t="shared" si="34"/>
        <v>126.3042865596312</v>
      </c>
    </row>
    <row r="142" spans="1:36" ht="12.75">
      <c r="A142" s="2">
        <v>39783</v>
      </c>
      <c r="B142" s="18">
        <v>0.7118055555555555</v>
      </c>
      <c r="C142" s="18">
        <f t="shared" si="18"/>
        <v>0.7118055555547471</v>
      </c>
      <c r="D142">
        <v>214.39301444444445</v>
      </c>
      <c r="E142" s="10">
        <v>12.685541666666667</v>
      </c>
      <c r="F142">
        <v>214.38753444444444</v>
      </c>
      <c r="G142" s="10">
        <v>12.840825</v>
      </c>
      <c r="H142" s="50">
        <f t="shared" si="19"/>
        <v>0.3207739887419511</v>
      </c>
      <c r="I142" s="51">
        <f t="shared" si="20"/>
        <v>-9.316999999999993</v>
      </c>
      <c r="J142" s="51">
        <f t="shared" si="21"/>
        <v>9.322520311152628</v>
      </c>
      <c r="K142" s="55">
        <v>15.468825998169084</v>
      </c>
      <c r="L142" s="35"/>
      <c r="M142" s="27">
        <f t="shared" si="37"/>
        <v>125</v>
      </c>
      <c r="N142" s="28">
        <f t="shared" si="22"/>
        <v>-8.877600252395503</v>
      </c>
      <c r="O142" s="29">
        <f t="shared" si="23"/>
        <v>12.678527105111927</v>
      </c>
      <c r="W142">
        <v>215.87518194444445</v>
      </c>
      <c r="X142">
        <v>14.132872222222222</v>
      </c>
      <c r="Y142">
        <f t="shared" si="24"/>
        <v>87.02659743858807</v>
      </c>
      <c r="Z142">
        <f t="shared" si="25"/>
        <v>77.52283333333327</v>
      </c>
      <c r="AA142">
        <f t="shared" si="26"/>
        <v>116.54792297491119</v>
      </c>
      <c r="AB142">
        <f t="shared" si="27"/>
        <v>116.37517431270356</v>
      </c>
      <c r="AC142">
        <f t="shared" si="28"/>
        <v>86.7592665982102</v>
      </c>
      <c r="AD142">
        <f t="shared" si="29"/>
        <v>86.83983333333327</v>
      </c>
      <c r="AE142">
        <f t="shared" si="30"/>
        <v>122.7531139890977</v>
      </c>
      <c r="AG142">
        <f t="shared" si="31"/>
        <v>169.5247908971962</v>
      </c>
      <c r="AH142" s="43">
        <f t="shared" si="32"/>
        <v>248.62355727516152</v>
      </c>
      <c r="AI142">
        <f t="shared" si="33"/>
        <v>31449.711196001983</v>
      </c>
      <c r="AJ142">
        <f t="shared" si="34"/>
        <v>126.49529891970512</v>
      </c>
    </row>
    <row r="143" spans="1:36" ht="12.75">
      <c r="A143" s="2">
        <v>39783</v>
      </c>
      <c r="B143" s="18">
        <v>0.7125</v>
      </c>
      <c r="C143" s="18">
        <f t="shared" si="18"/>
        <v>0.7125000000014552</v>
      </c>
      <c r="D143">
        <v>214.60409972222223</v>
      </c>
      <c r="E143" s="10">
        <v>12.586847222222223</v>
      </c>
      <c r="F143">
        <v>214.5955738888889</v>
      </c>
      <c r="G143" s="10">
        <v>12.746655555555554</v>
      </c>
      <c r="H143" s="50">
        <f t="shared" si="19"/>
        <v>0.49925582320444406</v>
      </c>
      <c r="I143" s="51">
        <f t="shared" si="20"/>
        <v>-9.58849999999984</v>
      </c>
      <c r="J143" s="51">
        <f t="shared" si="21"/>
        <v>9.60148887553386</v>
      </c>
      <c r="K143" s="55">
        <v>15.468825998169084</v>
      </c>
      <c r="L143" s="35"/>
      <c r="M143" s="27">
        <f t="shared" si="37"/>
        <v>126</v>
      </c>
      <c r="N143" s="28">
        <f t="shared" si="22"/>
        <v>-9.097518958941967</v>
      </c>
      <c r="O143" s="29">
        <f t="shared" si="23"/>
        <v>12.52166061623146</v>
      </c>
      <c r="W143">
        <v>216.09001583333335</v>
      </c>
      <c r="X143">
        <v>14.030086111111112</v>
      </c>
      <c r="Y143">
        <f t="shared" si="24"/>
        <v>87.45670341347068</v>
      </c>
      <c r="Z143">
        <f t="shared" si="25"/>
        <v>77.00583333333348</v>
      </c>
      <c r="AA143">
        <f t="shared" si="26"/>
        <v>116.52713563506532</v>
      </c>
      <c r="AB143">
        <f t="shared" si="27"/>
        <v>116.35511656255143</v>
      </c>
      <c r="AC143">
        <f t="shared" si="28"/>
        <v>87.01228868338625</v>
      </c>
      <c r="AD143">
        <f t="shared" si="29"/>
        <v>86.59433333333332</v>
      </c>
      <c r="AE143">
        <f t="shared" si="30"/>
        <v>122.75877543933626</v>
      </c>
      <c r="AG143">
        <f t="shared" si="31"/>
        <v>169.53017098825006</v>
      </c>
      <c r="AH143" s="43">
        <f t="shared" si="32"/>
        <v>248.88739994993546</v>
      </c>
      <c r="AI143">
        <f t="shared" si="33"/>
        <v>31531.574858401367</v>
      </c>
      <c r="AJ143">
        <f t="shared" si="34"/>
        <v>126.69012117425008</v>
      </c>
    </row>
    <row r="144" spans="1:36" ht="12.75">
      <c r="A144" s="2">
        <v>39783</v>
      </c>
      <c r="B144" s="18">
        <v>0.7131944444444445</v>
      </c>
      <c r="C144" s="18">
        <f t="shared" si="18"/>
        <v>0.7131944444408873</v>
      </c>
      <c r="D144">
        <v>214.81484361111112</v>
      </c>
      <c r="E144" s="10">
        <v>12.487625</v>
      </c>
      <c r="F144">
        <v>214.80329166666667</v>
      </c>
      <c r="G144" s="10">
        <v>12.651980555555555</v>
      </c>
      <c r="H144" s="50">
        <f t="shared" si="19"/>
        <v>0.6767194198926271</v>
      </c>
      <c r="I144" s="51">
        <f t="shared" si="20"/>
        <v>-9.861333333333349</v>
      </c>
      <c r="J144" s="51">
        <f t="shared" si="21"/>
        <v>9.884525496166786</v>
      </c>
      <c r="K144" s="55">
        <v>15.468825998169084</v>
      </c>
      <c r="L144" s="35"/>
      <c r="M144" s="27">
        <f t="shared" si="37"/>
        <v>127</v>
      </c>
      <c r="N144" s="28">
        <f t="shared" si="22"/>
        <v>-9.314666473083898</v>
      </c>
      <c r="O144" s="29">
        <f t="shared" si="23"/>
        <v>12.360979908227232</v>
      </c>
      <c r="W144">
        <v>216.30448333333334</v>
      </c>
      <c r="X144">
        <v>13.926769444444444</v>
      </c>
      <c r="Y144">
        <f t="shared" si="24"/>
        <v>87.88442471573549</v>
      </c>
      <c r="Z144">
        <f t="shared" si="25"/>
        <v>76.48733333333332</v>
      </c>
      <c r="AA144">
        <f t="shared" si="26"/>
        <v>116.50744297279991</v>
      </c>
      <c r="AB144">
        <f t="shared" si="27"/>
        <v>116.33619663229997</v>
      </c>
      <c r="AC144">
        <f t="shared" si="28"/>
        <v>87.2639349608075</v>
      </c>
      <c r="AD144">
        <f t="shared" si="29"/>
        <v>86.34866666666667</v>
      </c>
      <c r="AE144">
        <f t="shared" si="30"/>
        <v>122.76435386526153</v>
      </c>
      <c r="AG144">
        <f t="shared" si="31"/>
        <v>169.53694196929396</v>
      </c>
      <c r="AH144" s="43">
        <f t="shared" si="32"/>
        <v>249.1563223342282</v>
      </c>
      <c r="AI144">
        <f t="shared" si="33"/>
        <v>31615.004135894585</v>
      </c>
      <c r="AJ144">
        <f t="shared" si="34"/>
        <v>126.88822759827447</v>
      </c>
    </row>
    <row r="145" spans="1:36" ht="12.75">
      <c r="A145" s="2">
        <v>39783</v>
      </c>
      <c r="B145" s="18">
        <v>0.7138888888888889</v>
      </c>
      <c r="C145" s="18">
        <f t="shared" si="18"/>
        <v>0.7138888888875954</v>
      </c>
      <c r="D145">
        <v>215.02524583333334</v>
      </c>
      <c r="E145" s="10">
        <v>12.387875</v>
      </c>
      <c r="F145">
        <v>215.01068805555556</v>
      </c>
      <c r="G145" s="10">
        <v>12.5568</v>
      </c>
      <c r="H145" s="50">
        <f t="shared" si="19"/>
        <v>0.8531303528253181</v>
      </c>
      <c r="I145" s="51">
        <f t="shared" si="20"/>
        <v>-10.135500000000093</v>
      </c>
      <c r="J145" s="51">
        <f t="shared" si="21"/>
        <v>10.171341683815058</v>
      </c>
      <c r="K145" s="55">
        <v>15.468825998169084</v>
      </c>
      <c r="L145" s="35"/>
      <c r="M145" s="27">
        <f t="shared" si="37"/>
        <v>128</v>
      </c>
      <c r="N145" s="28">
        <f t="shared" si="22"/>
        <v>-9.528976649584923</v>
      </c>
      <c r="O145" s="29">
        <f t="shared" si="23"/>
        <v>12.196533925999463</v>
      </c>
      <c r="W145">
        <v>216.5185838888889</v>
      </c>
      <c r="X145">
        <v>13.822927777777778</v>
      </c>
      <c r="Y145">
        <f t="shared" si="24"/>
        <v>88.30970481389889</v>
      </c>
      <c r="Z145">
        <f t="shared" si="25"/>
        <v>75.96766666666664</v>
      </c>
      <c r="AA145">
        <f t="shared" si="26"/>
        <v>116.48901383004207</v>
      </c>
      <c r="AB145">
        <f t="shared" si="27"/>
        <v>116.31858269031093</v>
      </c>
      <c r="AC145">
        <f t="shared" si="28"/>
        <v>87.51418256761798</v>
      </c>
      <c r="AD145">
        <f t="shared" si="29"/>
        <v>86.10316666666674</v>
      </c>
      <c r="AE145">
        <f t="shared" si="30"/>
        <v>122.77005929992117</v>
      </c>
      <c r="AG145">
        <f t="shared" si="31"/>
        <v>169.54537444368927</v>
      </c>
      <c r="AH145" s="43">
        <f t="shared" si="32"/>
        <v>249.4304148137783</v>
      </c>
      <c r="AI145">
        <f t="shared" si="33"/>
        <v>31700.009284875643</v>
      </c>
      <c r="AJ145">
        <f t="shared" si="34"/>
        <v>127.0895905318623</v>
      </c>
    </row>
    <row r="146" spans="1:36" ht="12.75">
      <c r="A146" s="2">
        <v>39783</v>
      </c>
      <c r="B146" s="18">
        <v>0.7145833333333332</v>
      </c>
      <c r="C146" s="18">
        <f aca="true" t="shared" si="38" ref="C146:C209">B146+A146-$A$17</f>
        <v>0.7145833333343035</v>
      </c>
      <c r="D146">
        <v>215.2353063888889</v>
      </c>
      <c r="E146" s="10">
        <v>12.287602777777778</v>
      </c>
      <c r="F146">
        <v>215.21776222222223</v>
      </c>
      <c r="G146" s="10">
        <v>12.461119444444444</v>
      </c>
      <c r="H146" s="50">
        <f aca="true" t="shared" si="39" ref="H146:H209">(D146-F146)*COS(RADIANS(E146))*60</f>
        <v>1.0285355205801987</v>
      </c>
      <c r="I146" s="51">
        <f aca="true" t="shared" si="40" ref="I146:I209">(E146-G146)*60</f>
        <v>-10.410999999999966</v>
      </c>
      <c r="J146" s="51">
        <f aca="true" t="shared" si="41" ref="J146:J209">SQRT(H146^2+I146^2)</f>
        <v>10.461682766988037</v>
      </c>
      <c r="K146" s="55">
        <v>15.468825998169084</v>
      </c>
      <c r="L146" s="35"/>
      <c r="M146" s="27">
        <f t="shared" si="37"/>
        <v>129</v>
      </c>
      <c r="N146" s="28">
        <f aca="true" t="shared" si="42" ref="N146:N209">$N$12*COS(RADIANS(M146))</f>
        <v>-9.740384207489214</v>
      </c>
      <c r="O146" s="29">
        <f aca="true" t="shared" si="43" ref="O146:O209">$N$12*SIN(RADIANS(M146))</f>
        <v>12.028372761387356</v>
      </c>
      <c r="W146">
        <v>216.73231805555557</v>
      </c>
      <c r="X146">
        <v>13.718558333333334</v>
      </c>
      <c r="Y146">
        <f aca="true" t="shared" si="44" ref="Y146:Y209">(W146-F146)*COS(RADIANS(G146))*60</f>
        <v>88.73261531378343</v>
      </c>
      <c r="Z146">
        <f aca="true" t="shared" si="45" ref="Z146:Z209">(X146-G146)*60</f>
        <v>75.4463333333334</v>
      </c>
      <c r="AA146">
        <f aca="true" t="shared" si="46" ref="AA146:AA209">SQRT(Y146^2+Z146^2)</f>
        <v>116.47156834982658</v>
      </c>
      <c r="AB146">
        <f aca="true" t="shared" si="47" ref="AB146:AB209">60*DEGREES(ACOS(SIN(RADIANS(X146))*SIN(RADIANS(G146))+COS(RADIANS(X146))*COS(RADIANS(G146))*COS(RADIANS(F146-W146))))</f>
        <v>116.30199488070377</v>
      </c>
      <c r="AC146">
        <f aca="true" t="shared" si="48" ref="AC146:AC209">(W146-D146)*COS(RADIANS(E146))*60</f>
        <v>87.76305555830618</v>
      </c>
      <c r="AD146">
        <f aca="true" t="shared" si="49" ref="AD146:AD209">(X146-E146)*60</f>
        <v>85.85733333333337</v>
      </c>
      <c r="AE146">
        <f aca="true" t="shared" si="50" ref="AE146:AE209">SQRT(AC146^2+AD146^2)</f>
        <v>122.7755497159001</v>
      </c>
      <c r="AG146">
        <f aca="true" t="shared" si="51" ref="AG146:AG209">SQRT(J146^2+AA146^2+AE146^2)</f>
        <v>169.5550313267845</v>
      </c>
      <c r="AH146" s="43">
        <f aca="true" t="shared" si="52" ref="AH146:AH209">(J146+AA146+AE146)</f>
        <v>249.7088008327147</v>
      </c>
      <c r="AI146">
        <f aca="true" t="shared" si="53" ref="AI146:AI209">SQRT(AH146*(AH146-J146)*(AH146-AA146)*(AH146-AE146))</f>
        <v>31786.359105339572</v>
      </c>
      <c r="AJ146">
        <f>AI146:AI146/AH146</f>
        <v>127.29370770809932</v>
      </c>
    </row>
    <row r="147" spans="1:36" ht="12.75">
      <c r="A147" s="2">
        <v>39783</v>
      </c>
      <c r="B147" s="18">
        <v>0.7152777777777778</v>
      </c>
      <c r="C147" s="18">
        <f t="shared" si="38"/>
        <v>0.7152777777810115</v>
      </c>
      <c r="D147">
        <v>215.44502500000002</v>
      </c>
      <c r="E147" s="10">
        <v>12.186805555555555</v>
      </c>
      <c r="F147">
        <v>215.4245147222222</v>
      </c>
      <c r="G147" s="10">
        <v>12.364936111111112</v>
      </c>
      <c r="H147" s="50">
        <f t="shared" si="39"/>
        <v>1.2028841461456796</v>
      </c>
      <c r="I147" s="51">
        <f t="shared" si="40"/>
        <v>-10.687833333333394</v>
      </c>
      <c r="J147" s="51">
        <f t="shared" si="41"/>
        <v>10.755310856974848</v>
      </c>
      <c r="K147" s="55">
        <v>15.468825998169084</v>
      </c>
      <c r="L147" s="35"/>
      <c r="M147" s="27">
        <f t="shared" si="37"/>
        <v>130</v>
      </c>
      <c r="N147" s="28">
        <f t="shared" si="42"/>
        <v>-9.948824750006688</v>
      </c>
      <c r="O147" s="29">
        <f t="shared" si="43"/>
        <v>11.856547637910662</v>
      </c>
      <c r="W147">
        <v>216.94568555555557</v>
      </c>
      <c r="X147">
        <v>13.613666666666667</v>
      </c>
      <c r="Y147">
        <f t="shared" si="44"/>
        <v>89.1531004879717</v>
      </c>
      <c r="Z147">
        <f t="shared" si="45"/>
        <v>74.92383333333333</v>
      </c>
      <c r="AA147">
        <f t="shared" si="46"/>
        <v>116.45538256336413</v>
      </c>
      <c r="AB147">
        <f t="shared" si="47"/>
        <v>116.28670832203122</v>
      </c>
      <c r="AC147">
        <f t="shared" si="48"/>
        <v>88.01054820312199</v>
      </c>
      <c r="AD147">
        <f t="shared" si="49"/>
        <v>85.61166666666672</v>
      </c>
      <c r="AE147">
        <f t="shared" si="50"/>
        <v>122.7811633128572</v>
      </c>
      <c r="AG147">
        <f t="shared" si="51"/>
        <v>169.5663495628427</v>
      </c>
      <c r="AH147" s="43">
        <f t="shared" si="52"/>
        <v>249.9918567331962</v>
      </c>
      <c r="AI147">
        <f t="shared" si="53"/>
        <v>31874.138493098366</v>
      </c>
      <c r="AJ147">
        <f>AI147:AI147/AH147</f>
        <v>127.50070706149457</v>
      </c>
    </row>
    <row r="148" spans="1:36" ht="12.75">
      <c r="A148" s="2">
        <v>39783</v>
      </c>
      <c r="B148" s="18">
        <v>0.7159722222222222</v>
      </c>
      <c r="C148" s="18">
        <f t="shared" si="38"/>
        <v>0.7159722222204437</v>
      </c>
      <c r="D148">
        <v>215.65440138888889</v>
      </c>
      <c r="E148" s="10">
        <v>12.085491666666668</v>
      </c>
      <c r="F148">
        <v>215.63094472222224</v>
      </c>
      <c r="G148" s="10">
        <v>12.268258333333334</v>
      </c>
      <c r="H148" s="50">
        <f t="shared" si="39"/>
        <v>1.3762067870050394</v>
      </c>
      <c r="I148" s="51">
        <f t="shared" si="40"/>
        <v>-10.965999999999951</v>
      </c>
      <c r="J148" s="51">
        <f t="shared" si="41"/>
        <v>11.052017965991444</v>
      </c>
      <c r="K148" s="55">
        <v>15.468825998169084</v>
      </c>
      <c r="L148" s="35"/>
      <c r="M148" s="27">
        <f t="shared" si="37"/>
        <v>131</v>
      </c>
      <c r="N148" s="28">
        <f t="shared" si="42"/>
        <v>-10.154234784128876</v>
      </c>
      <c r="O148" s="29">
        <f t="shared" si="43"/>
        <v>11.681110895166512</v>
      </c>
      <c r="W148">
        <v>217.15868694444444</v>
      </c>
      <c r="X148">
        <v>13.508255555555555</v>
      </c>
      <c r="Y148">
        <f t="shared" si="44"/>
        <v>89.57123095667897</v>
      </c>
      <c r="Z148">
        <f t="shared" si="45"/>
        <v>74.3998333333333</v>
      </c>
      <c r="AA148">
        <f t="shared" si="46"/>
        <v>116.44028776640197</v>
      </c>
      <c r="AB148">
        <f t="shared" si="47"/>
        <v>116.27255402649342</v>
      </c>
      <c r="AC148">
        <f t="shared" si="48"/>
        <v>88.25669992117224</v>
      </c>
      <c r="AD148">
        <f t="shared" si="49"/>
        <v>85.36583333333326</v>
      </c>
      <c r="AE148">
        <f t="shared" si="50"/>
        <v>122.78668731450603</v>
      </c>
      <c r="AG148">
        <f t="shared" si="51"/>
        <v>169.57906208584058</v>
      </c>
      <c r="AH148" s="43">
        <f t="shared" si="52"/>
        <v>250.27899304689942</v>
      </c>
      <c r="AI148">
        <f t="shared" si="53"/>
        <v>31963.19063699438</v>
      </c>
      <c r="AJ148">
        <f>AI148:AI148/AH148</f>
        <v>127.71024147042515</v>
      </c>
    </row>
    <row r="149" spans="1:36" ht="12.75">
      <c r="A149" s="2">
        <v>39783</v>
      </c>
      <c r="B149" s="18">
        <v>0.7166666666666667</v>
      </c>
      <c r="C149" s="18">
        <f t="shared" si="38"/>
        <v>0.7166666666671517</v>
      </c>
      <c r="D149">
        <v>215.86343555555555</v>
      </c>
      <c r="E149" s="10">
        <v>11.983658333333333</v>
      </c>
      <c r="F149">
        <v>215.8370525</v>
      </c>
      <c r="G149" s="10">
        <v>12.171083333333332</v>
      </c>
      <c r="H149" s="50">
        <f t="shared" si="39"/>
        <v>1.5484851569856972</v>
      </c>
      <c r="I149" s="51">
        <f t="shared" si="40"/>
        <v>-11.245499999999957</v>
      </c>
      <c r="J149" s="51">
        <f t="shared" si="41"/>
        <v>11.351611186585103</v>
      </c>
      <c r="K149" s="55">
        <v>15.468825998169084</v>
      </c>
      <c r="L149" s="35"/>
      <c r="M149" s="27">
        <f t="shared" si="37"/>
        <v>132</v>
      </c>
      <c r="N149" s="28">
        <f t="shared" si="42"/>
        <v>-10.356551739969541</v>
      </c>
      <c r="O149" s="29">
        <f t="shared" si="43"/>
        <v>11.502115972886225</v>
      </c>
      <c r="W149">
        <v>217.3713216666667</v>
      </c>
      <c r="X149">
        <v>13.402325000000001</v>
      </c>
      <c r="Y149">
        <f t="shared" si="44"/>
        <v>89.98695084911972</v>
      </c>
      <c r="Z149">
        <f t="shared" si="45"/>
        <v>73.87450000000015</v>
      </c>
      <c r="AA149">
        <f t="shared" si="46"/>
        <v>116.42634183625246</v>
      </c>
      <c r="AB149">
        <f t="shared" si="47"/>
        <v>116.25958937063835</v>
      </c>
      <c r="AC149">
        <f t="shared" si="48"/>
        <v>88.50147233946085</v>
      </c>
      <c r="AD149">
        <f t="shared" si="49"/>
        <v>85.12000000000012</v>
      </c>
      <c r="AE149">
        <f t="shared" si="50"/>
        <v>122.79220254662906</v>
      </c>
      <c r="AG149">
        <f t="shared" si="51"/>
        <v>169.59326978437466</v>
      </c>
      <c r="AH149" s="43">
        <f t="shared" si="52"/>
        <v>250.57015556946664</v>
      </c>
      <c r="AI149">
        <f t="shared" si="53"/>
        <v>32053.494302124232</v>
      </c>
      <c r="AJ149">
        <f>AI149:AI149/AH149</f>
        <v>127.92223490972732</v>
      </c>
    </row>
    <row r="150" spans="1:35" ht="12.75">
      <c r="A150" s="2">
        <v>39783</v>
      </c>
      <c r="B150" s="18">
        <v>0.717361111111111</v>
      </c>
      <c r="C150" s="18">
        <f t="shared" si="38"/>
        <v>0.7173611111138598</v>
      </c>
      <c r="D150">
        <v>216.07212777777778</v>
      </c>
      <c r="E150" s="10">
        <v>11.881308333333333</v>
      </c>
      <c r="F150">
        <v>216.04283777777778</v>
      </c>
      <c r="G150" s="10">
        <v>12.073413888888888</v>
      </c>
      <c r="H150" s="50">
        <f t="shared" si="39"/>
        <v>1.71974981959949</v>
      </c>
      <c r="I150" s="51">
        <f t="shared" si="40"/>
        <v>-11.526333333333305</v>
      </c>
      <c r="J150" s="51">
        <f t="shared" si="41"/>
        <v>11.653922067403872</v>
      </c>
      <c r="K150" s="55">
        <v>15.468825998169084</v>
      </c>
      <c r="L150" s="35"/>
      <c r="M150" s="27">
        <f t="shared" si="37"/>
        <v>133</v>
      </c>
      <c r="N150" s="28">
        <f t="shared" si="42"/>
        <v>-10.555713989824039</v>
      </c>
      <c r="O150" s="29">
        <f t="shared" si="43"/>
        <v>11.319617394657103</v>
      </c>
      <c r="W150">
        <v>217.58359027777777</v>
      </c>
      <c r="X150">
        <v>13.295880555555556</v>
      </c>
      <c r="Y150">
        <f t="shared" si="44"/>
        <v>90.40030004612346</v>
      </c>
      <c r="Z150">
        <f t="shared" si="45"/>
        <v>73.34800000000004</v>
      </c>
      <c r="AA150">
        <f t="shared" si="46"/>
        <v>116.41367339118355</v>
      </c>
      <c r="AB150">
        <f t="shared" si="47"/>
        <v>116.24794211444079</v>
      </c>
      <c r="AC150">
        <f t="shared" si="48"/>
        <v>88.744874076685</v>
      </c>
      <c r="AD150">
        <f t="shared" si="49"/>
        <v>84.87433333333335</v>
      </c>
      <c r="AE150">
        <f t="shared" si="50"/>
        <v>122.7978221861628</v>
      </c>
      <c r="AG150">
        <f t="shared" si="51"/>
        <v>169.60914593749578</v>
      </c>
      <c r="AH150" s="43">
        <f t="shared" si="52"/>
        <v>250.8654176447502</v>
      </c>
      <c r="AI150">
        <f t="shared" si="53"/>
        <v>32145.06214897946</v>
      </c>
    </row>
    <row r="151" spans="1:35" ht="12.75">
      <c r="A151" s="2">
        <v>39783</v>
      </c>
      <c r="B151" s="18">
        <v>0.7180555555555556</v>
      </c>
      <c r="C151" s="18">
        <f t="shared" si="38"/>
        <v>0.7180555555532919</v>
      </c>
      <c r="D151">
        <v>216.28047805555556</v>
      </c>
      <c r="E151" s="10">
        <v>11.778447222222223</v>
      </c>
      <c r="F151">
        <v>216.24830055555555</v>
      </c>
      <c r="G151" s="10">
        <v>11.975252777777778</v>
      </c>
      <c r="H151" s="50">
        <f t="shared" si="39"/>
        <v>1.889998704983336</v>
      </c>
      <c r="I151" s="51">
        <f t="shared" si="40"/>
        <v>-11.808333333333287</v>
      </c>
      <c r="J151" s="51">
        <f t="shared" si="41"/>
        <v>11.958629989089417</v>
      </c>
      <c r="K151" s="55">
        <v>15.468825998169084</v>
      </c>
      <c r="L151" s="35"/>
      <c r="M151" s="27">
        <f t="shared" si="37"/>
        <v>134</v>
      </c>
      <c r="N151" s="28">
        <f t="shared" si="42"/>
        <v>-10.751660866941743</v>
      </c>
      <c r="O151" s="29">
        <f t="shared" si="43"/>
        <v>11.133670751313966</v>
      </c>
      <c r="W151">
        <v>217.79549305555557</v>
      </c>
      <c r="X151">
        <v>13.188922222222223</v>
      </c>
      <c r="Y151">
        <f t="shared" si="44"/>
        <v>90.81128583078156</v>
      </c>
      <c r="Z151">
        <f t="shared" si="45"/>
        <v>72.82016666666671</v>
      </c>
      <c r="AA151">
        <f t="shared" si="46"/>
        <v>116.40217484051156</v>
      </c>
      <c r="AB151">
        <f t="shared" si="47"/>
        <v>116.23750435289145</v>
      </c>
      <c r="AC151">
        <f t="shared" si="48"/>
        <v>88.98691284372</v>
      </c>
      <c r="AD151">
        <f t="shared" si="49"/>
        <v>84.6285</v>
      </c>
      <c r="AE151">
        <f t="shared" si="50"/>
        <v>122.80331294271268</v>
      </c>
      <c r="AG151">
        <f t="shared" si="51"/>
        <v>169.62643900206947</v>
      </c>
      <c r="AH151" s="43">
        <f t="shared" si="52"/>
        <v>251.16411777231366</v>
      </c>
      <c r="AI151">
        <f t="shared" si="53"/>
        <v>32237.712240656278</v>
      </c>
    </row>
    <row r="152" spans="1:35" ht="12.75">
      <c r="A152" s="2">
        <v>39783</v>
      </c>
      <c r="B152" s="18">
        <v>0.71875</v>
      </c>
      <c r="C152" s="18">
        <f t="shared" si="38"/>
        <v>0.71875</v>
      </c>
      <c r="D152">
        <v>216.4884861111111</v>
      </c>
      <c r="E152" s="10">
        <v>11.675072222222221</v>
      </c>
      <c r="F152">
        <v>216.45344083333333</v>
      </c>
      <c r="G152" s="10">
        <v>11.876602777777778</v>
      </c>
      <c r="H152" s="50">
        <f t="shared" si="39"/>
        <v>2.059213445846174</v>
      </c>
      <c r="I152" s="51">
        <f t="shared" si="40"/>
        <v>-12.091833333333426</v>
      </c>
      <c r="J152" s="51">
        <f t="shared" si="41"/>
        <v>12.26591999715745</v>
      </c>
      <c r="K152" s="55">
        <v>15.468825998169084</v>
      </c>
      <c r="L152" s="35"/>
      <c r="M152" s="27">
        <f t="shared" si="37"/>
        <v>135</v>
      </c>
      <c r="N152" s="28">
        <f t="shared" si="42"/>
        <v>-10.944332684005694</v>
      </c>
      <c r="O152" s="29">
        <f t="shared" si="43"/>
        <v>10.944332684005694</v>
      </c>
      <c r="W152">
        <v>218.00703</v>
      </c>
      <c r="X152">
        <v>13.081452777777777</v>
      </c>
      <c r="Y152">
        <f t="shared" si="44"/>
        <v>91.21989914045714</v>
      </c>
      <c r="Z152">
        <f t="shared" si="45"/>
        <v>72.29099999999991</v>
      </c>
      <c r="AA152">
        <f t="shared" si="46"/>
        <v>116.39183253216336</v>
      </c>
      <c r="AB152">
        <f t="shared" si="47"/>
        <v>116.22826190963016</v>
      </c>
      <c r="AC152">
        <f t="shared" si="48"/>
        <v>89.22759904880671</v>
      </c>
      <c r="AD152">
        <f t="shared" si="49"/>
        <v>84.38283333333334</v>
      </c>
      <c r="AE152">
        <f t="shared" si="50"/>
        <v>122.8089043733219</v>
      </c>
      <c r="AG152">
        <f t="shared" si="51"/>
        <v>169.64533140333555</v>
      </c>
      <c r="AH152" s="43">
        <f t="shared" si="52"/>
        <v>251.4666569026427</v>
      </c>
      <c r="AI152">
        <f t="shared" si="53"/>
        <v>32331.55902563648</v>
      </c>
    </row>
    <row r="153" spans="1:35" ht="12.75">
      <c r="A153" s="2">
        <v>39783</v>
      </c>
      <c r="B153" s="18">
        <v>0.7194444444444444</v>
      </c>
      <c r="C153" s="18">
        <f t="shared" si="38"/>
        <v>0.7194444444467081</v>
      </c>
      <c r="D153">
        <v>216.69615222222222</v>
      </c>
      <c r="E153" s="10">
        <v>11.571188888888889</v>
      </c>
      <c r="F153">
        <v>216.65825833333335</v>
      </c>
      <c r="G153" s="10">
        <v>11.777466666666667</v>
      </c>
      <c r="H153" s="50">
        <f t="shared" si="39"/>
        <v>2.2274245495224463</v>
      </c>
      <c r="I153" s="51">
        <f t="shared" si="40"/>
        <v>-12.376666666666694</v>
      </c>
      <c r="J153" s="51">
        <f t="shared" si="41"/>
        <v>12.575503882612168</v>
      </c>
      <c r="K153" s="55">
        <v>15.468825998169084</v>
      </c>
      <c r="L153" s="35"/>
      <c r="M153" s="27">
        <f t="shared" si="37"/>
        <v>136</v>
      </c>
      <c r="N153" s="28">
        <f t="shared" si="42"/>
        <v>-11.133670751313968</v>
      </c>
      <c r="O153" s="29">
        <f t="shared" si="43"/>
        <v>10.751660866941739</v>
      </c>
      <c r="W153">
        <v>218.21820166666666</v>
      </c>
      <c r="X153">
        <v>12.973472222222222</v>
      </c>
      <c r="Y153">
        <f t="shared" si="44"/>
        <v>91.62617980223757</v>
      </c>
      <c r="Z153">
        <f t="shared" si="45"/>
        <v>71.76033333333329</v>
      </c>
      <c r="AA153">
        <f t="shared" si="46"/>
        <v>116.38256856274944</v>
      </c>
      <c r="AB153">
        <f t="shared" si="47"/>
        <v>116.22013646426859</v>
      </c>
      <c r="AC153">
        <f t="shared" si="48"/>
        <v>89.46694038409821</v>
      </c>
      <c r="AD153">
        <f t="shared" si="49"/>
        <v>84.13699999999999</v>
      </c>
      <c r="AE153">
        <f t="shared" si="50"/>
        <v>122.81436475710723</v>
      </c>
      <c r="AG153">
        <f t="shared" si="51"/>
        <v>169.6655939012281</v>
      </c>
      <c r="AH153" s="43">
        <f t="shared" si="52"/>
        <v>251.77243720246884</v>
      </c>
      <c r="AI153">
        <f t="shared" si="53"/>
        <v>32426.438074424324</v>
      </c>
    </row>
    <row r="154" spans="1:35" ht="12.75">
      <c r="A154" s="2">
        <v>39783</v>
      </c>
      <c r="B154" s="18">
        <v>0.720138888888889</v>
      </c>
      <c r="C154" s="18">
        <f t="shared" si="38"/>
        <v>0.7201388888861402</v>
      </c>
      <c r="D154">
        <v>216.9034763888889</v>
      </c>
      <c r="E154" s="10">
        <v>11.466800000000001</v>
      </c>
      <c r="F154">
        <v>216.86275333333333</v>
      </c>
      <c r="G154" s="10">
        <v>11.677844444444444</v>
      </c>
      <c r="H154" s="50">
        <f t="shared" si="39"/>
        <v>2.394613557683456</v>
      </c>
      <c r="I154" s="51">
        <f t="shared" si="40"/>
        <v>-12.662666666666595</v>
      </c>
      <c r="J154" s="51">
        <f t="shared" si="41"/>
        <v>12.887098245988145</v>
      </c>
      <c r="K154" s="55">
        <v>15.468825998169084</v>
      </c>
      <c r="L154" s="35"/>
      <c r="M154" s="27">
        <f t="shared" si="37"/>
        <v>137</v>
      </c>
      <c r="N154" s="28">
        <f t="shared" si="42"/>
        <v>-11.3196173946571</v>
      </c>
      <c r="O154" s="29">
        <f t="shared" si="43"/>
        <v>10.555713989824042</v>
      </c>
      <c r="W154">
        <v>218.42900777777777</v>
      </c>
      <c r="X154">
        <v>12.864988888888888</v>
      </c>
      <c r="Y154">
        <f t="shared" si="44"/>
        <v>92.0300869719565</v>
      </c>
      <c r="Z154">
        <f t="shared" si="45"/>
        <v>71.22866666666664</v>
      </c>
      <c r="AA154">
        <f t="shared" si="46"/>
        <v>116.37465300991012</v>
      </c>
      <c r="AB154">
        <f t="shared" si="47"/>
        <v>116.21339691586087</v>
      </c>
      <c r="AC154">
        <f t="shared" si="48"/>
        <v>89.70491277406673</v>
      </c>
      <c r="AD154">
        <f t="shared" si="49"/>
        <v>83.89133333333322</v>
      </c>
      <c r="AE154">
        <f t="shared" si="50"/>
        <v>122.81989734667322</v>
      </c>
      <c r="AG154">
        <f t="shared" si="51"/>
        <v>169.6875491856314</v>
      </c>
      <c r="AH154" s="43">
        <f t="shared" si="52"/>
        <v>252.08164860257148</v>
      </c>
      <c r="AI154">
        <f t="shared" si="53"/>
        <v>32522.385341716606</v>
      </c>
    </row>
    <row r="155" spans="1:35" ht="12.75">
      <c r="A155" s="2">
        <v>39783</v>
      </c>
      <c r="B155" s="18">
        <v>0.7208333333333333</v>
      </c>
      <c r="C155" s="18">
        <f t="shared" si="38"/>
        <v>0.7208333333328483</v>
      </c>
      <c r="D155">
        <v>217.1104586111111</v>
      </c>
      <c r="E155" s="10">
        <v>11.361908333333332</v>
      </c>
      <c r="F155">
        <v>217.06692611111112</v>
      </c>
      <c r="G155" s="10">
        <v>11.577738888888888</v>
      </c>
      <c r="H155" s="50">
        <f t="shared" si="39"/>
        <v>2.5607619586130395</v>
      </c>
      <c r="I155" s="51">
        <f t="shared" si="40"/>
        <v>-12.949833333333345</v>
      </c>
      <c r="J155" s="51">
        <f t="shared" si="41"/>
        <v>13.200594121848876</v>
      </c>
      <c r="K155" s="55">
        <v>15.468825998169084</v>
      </c>
      <c r="L155" s="35"/>
      <c r="M155" s="27">
        <f t="shared" si="37"/>
        <v>138</v>
      </c>
      <c r="N155" s="28">
        <f t="shared" si="42"/>
        <v>-11.502115972886221</v>
      </c>
      <c r="O155" s="29">
        <f t="shared" si="43"/>
        <v>10.356551739969543</v>
      </c>
      <c r="W155">
        <v>218.6394488888889</v>
      </c>
      <c r="X155">
        <v>12.756</v>
      </c>
      <c r="Y155">
        <f t="shared" si="44"/>
        <v>92.43162775248683</v>
      </c>
      <c r="Z155">
        <f t="shared" si="45"/>
        <v>70.69566666666674</v>
      </c>
      <c r="AA155">
        <f t="shared" si="46"/>
        <v>116.36787827583156</v>
      </c>
      <c r="AB155">
        <f t="shared" si="47"/>
        <v>116.20783553809994</v>
      </c>
      <c r="AC155">
        <f t="shared" si="48"/>
        <v>89.94154111118647</v>
      </c>
      <c r="AD155">
        <f t="shared" si="49"/>
        <v>83.64550000000008</v>
      </c>
      <c r="AE155">
        <f t="shared" si="50"/>
        <v>122.82528439904081</v>
      </c>
      <c r="AG155">
        <f t="shared" si="51"/>
        <v>169.7108990822151</v>
      </c>
      <c r="AH155" s="43">
        <f t="shared" si="52"/>
        <v>252.39375679672125</v>
      </c>
      <c r="AI155">
        <f t="shared" si="53"/>
        <v>32619.26144024487</v>
      </c>
    </row>
    <row r="156" spans="1:35" ht="12.75">
      <c r="A156" s="2">
        <v>39783</v>
      </c>
      <c r="B156" s="18">
        <v>0.7215277777777778</v>
      </c>
      <c r="C156" s="18">
        <f t="shared" si="38"/>
        <v>0.7215277777795563</v>
      </c>
      <c r="D156">
        <v>217.31709916666665</v>
      </c>
      <c r="E156" s="10">
        <v>11.256511111111111</v>
      </c>
      <c r="F156">
        <v>217.27077583333335</v>
      </c>
      <c r="G156" s="10">
        <v>11.477152777777778</v>
      </c>
      <c r="H156" s="50">
        <f t="shared" si="39"/>
        <v>2.7259329710956415</v>
      </c>
      <c r="I156" s="51">
        <f t="shared" si="40"/>
        <v>-13.238500000000037</v>
      </c>
      <c r="J156" s="51">
        <f t="shared" si="41"/>
        <v>13.516234416911661</v>
      </c>
      <c r="K156" s="55">
        <v>15.468825998169084</v>
      </c>
      <c r="L156" s="35"/>
      <c r="M156" s="27">
        <f t="shared" si="37"/>
        <v>139</v>
      </c>
      <c r="N156" s="28">
        <f t="shared" si="42"/>
        <v>-11.68111089516651</v>
      </c>
      <c r="O156" s="29">
        <f t="shared" si="43"/>
        <v>10.154234784128878</v>
      </c>
      <c r="W156">
        <v>218.84952555555557</v>
      </c>
      <c r="X156">
        <v>12.64651111111111</v>
      </c>
      <c r="Y156">
        <f t="shared" si="44"/>
        <v>92.8308745510983</v>
      </c>
      <c r="Z156">
        <f t="shared" si="45"/>
        <v>70.16149999999989</v>
      </c>
      <c r="AA156">
        <f t="shared" si="46"/>
        <v>116.36239664157719</v>
      </c>
      <c r="AB156">
        <f t="shared" si="47"/>
        <v>116.203603576098</v>
      </c>
      <c r="AC156">
        <f t="shared" si="48"/>
        <v>90.17683570378986</v>
      </c>
      <c r="AD156">
        <f t="shared" si="49"/>
        <v>83.39999999999992</v>
      </c>
      <c r="AE156">
        <f t="shared" si="50"/>
        <v>122.83086622485528</v>
      </c>
      <c r="AG156">
        <f t="shared" si="51"/>
        <v>169.73602340850613</v>
      </c>
      <c r="AH156" s="43">
        <f t="shared" si="52"/>
        <v>252.70949728334415</v>
      </c>
      <c r="AI156">
        <f t="shared" si="53"/>
        <v>32717.27002259807</v>
      </c>
    </row>
    <row r="157" spans="1:35" ht="12.75">
      <c r="A157" s="2">
        <v>39783</v>
      </c>
      <c r="B157" s="18">
        <v>0.7222222222222222</v>
      </c>
      <c r="C157" s="18">
        <f t="shared" si="38"/>
        <v>0.7222222222189885</v>
      </c>
      <c r="D157">
        <v>217.52339833333335</v>
      </c>
      <c r="E157" s="10">
        <v>11.15061388888889</v>
      </c>
      <c r="F157">
        <v>217.4743036111111</v>
      </c>
      <c r="G157" s="10">
        <v>11.376088888888889</v>
      </c>
      <c r="H157" s="50">
        <f t="shared" si="39"/>
        <v>2.890075345703444</v>
      </c>
      <c r="I157" s="51">
        <f t="shared" si="40"/>
        <v>-13.528499999999966</v>
      </c>
      <c r="J157" s="51">
        <f t="shared" si="41"/>
        <v>13.833757542831304</v>
      </c>
      <c r="K157" s="55">
        <v>15.468825998169084</v>
      </c>
      <c r="L157" s="35"/>
      <c r="M157" s="27">
        <f t="shared" si="37"/>
        <v>140</v>
      </c>
      <c r="N157" s="28">
        <f t="shared" si="42"/>
        <v>-11.85654763791066</v>
      </c>
      <c r="O157" s="29">
        <f t="shared" si="43"/>
        <v>9.94882475000669</v>
      </c>
      <c r="W157">
        <v>219.05923777777778</v>
      </c>
      <c r="X157">
        <v>12.536522222222223</v>
      </c>
      <c r="Y157">
        <f t="shared" si="44"/>
        <v>93.22775278776327</v>
      </c>
      <c r="Z157">
        <f t="shared" si="45"/>
        <v>69.62600000000002</v>
      </c>
      <c r="AA157">
        <f t="shared" si="46"/>
        <v>116.35804125996752</v>
      </c>
      <c r="AB157">
        <f t="shared" si="47"/>
        <v>116.20053397961378</v>
      </c>
      <c r="AC157">
        <f t="shared" si="48"/>
        <v>90.41077151338604</v>
      </c>
      <c r="AD157">
        <f t="shared" si="49"/>
        <v>83.15449999999998</v>
      </c>
      <c r="AE157">
        <f t="shared" si="50"/>
        <v>122.8363890542851</v>
      </c>
      <c r="AG157">
        <f t="shared" si="51"/>
        <v>169.7626139334154</v>
      </c>
      <c r="AH157" s="43">
        <f t="shared" si="52"/>
        <v>253.02818785708394</v>
      </c>
      <c r="AI157">
        <f t="shared" si="53"/>
        <v>32816.22554012984</v>
      </c>
    </row>
    <row r="158" spans="1:35" ht="12.75">
      <c r="A158" s="2">
        <v>39783</v>
      </c>
      <c r="B158" s="18">
        <v>0.7229166666666668</v>
      </c>
      <c r="C158" s="18">
        <f t="shared" si="38"/>
        <v>0.7229166666656965</v>
      </c>
      <c r="D158">
        <v>217.72935611111112</v>
      </c>
      <c r="E158" s="10">
        <v>11.044219444444444</v>
      </c>
      <c r="F158">
        <v>217.67750888888887</v>
      </c>
      <c r="G158" s="10">
        <v>11.274544444444444</v>
      </c>
      <c r="H158" s="50">
        <f t="shared" si="39"/>
        <v>3.0532195475084443</v>
      </c>
      <c r="I158" s="51">
        <f t="shared" si="40"/>
        <v>-13.819500000000033</v>
      </c>
      <c r="J158" s="51">
        <f t="shared" si="41"/>
        <v>14.152764035879656</v>
      </c>
      <c r="K158" s="55">
        <v>15.468825998169084</v>
      </c>
      <c r="L158" s="35"/>
      <c r="M158" s="27">
        <f t="shared" si="37"/>
        <v>141</v>
      </c>
      <c r="N158" s="28">
        <f t="shared" si="42"/>
        <v>-12.028372761387354</v>
      </c>
      <c r="O158" s="29">
        <f t="shared" si="43"/>
        <v>9.740384207489216</v>
      </c>
      <c r="W158">
        <v>219.26858611111112</v>
      </c>
      <c r="X158">
        <v>12.426036111111111</v>
      </c>
      <c r="Y158">
        <f t="shared" si="44"/>
        <v>93.62232031014568</v>
      </c>
      <c r="Z158">
        <f t="shared" si="45"/>
        <v>69.08950000000002</v>
      </c>
      <c r="AA158">
        <f t="shared" si="46"/>
        <v>116.3550509024233</v>
      </c>
      <c r="AB158">
        <f t="shared" si="47"/>
        <v>116.19886430682723</v>
      </c>
      <c r="AC158">
        <f t="shared" si="48"/>
        <v>90.64337340901218</v>
      </c>
      <c r="AD158">
        <f t="shared" si="49"/>
        <v>82.90900000000005</v>
      </c>
      <c r="AE158">
        <f t="shared" si="50"/>
        <v>122.84186348295773</v>
      </c>
      <c r="AG158">
        <f t="shared" si="51"/>
        <v>169.79081843352552</v>
      </c>
      <c r="AH158" s="43">
        <f t="shared" si="52"/>
        <v>253.34967842126068</v>
      </c>
      <c r="AI158">
        <f t="shared" si="53"/>
        <v>32916.07114559016</v>
      </c>
    </row>
    <row r="159" spans="1:35" ht="12.75">
      <c r="A159" s="2">
        <v>39783</v>
      </c>
      <c r="B159" s="18">
        <v>0.7236111111111111</v>
      </c>
      <c r="C159" s="18">
        <f t="shared" si="38"/>
        <v>0.7236111111124046</v>
      </c>
      <c r="D159">
        <v>217.93497250000001</v>
      </c>
      <c r="E159" s="10">
        <v>10.937330555555556</v>
      </c>
      <c r="F159">
        <v>217.88039166666667</v>
      </c>
      <c r="G159" s="10">
        <v>11.172527777777777</v>
      </c>
      <c r="H159" s="50">
        <f t="shared" si="39"/>
        <v>3.2153633349157467</v>
      </c>
      <c r="I159" s="51">
        <f t="shared" si="40"/>
        <v>-14.11183333333323</v>
      </c>
      <c r="J159" s="51">
        <f t="shared" si="41"/>
        <v>14.473506879927042</v>
      </c>
      <c r="K159" s="55">
        <v>15.468825998169084</v>
      </c>
      <c r="L159" s="35"/>
      <c r="M159" s="27">
        <f t="shared" si="37"/>
        <v>142</v>
      </c>
      <c r="N159" s="28">
        <f t="shared" si="42"/>
        <v>-12.19653392599946</v>
      </c>
      <c r="O159" s="29">
        <f t="shared" si="43"/>
        <v>9.528976649584925</v>
      </c>
      <c r="W159">
        <v>219.47757083333335</v>
      </c>
      <c r="X159">
        <v>12.315055555555556</v>
      </c>
      <c r="Y159">
        <f t="shared" si="44"/>
        <v>94.0145823209243</v>
      </c>
      <c r="Z159">
        <f t="shared" si="45"/>
        <v>68.55166666666676</v>
      </c>
      <c r="AA159">
        <f t="shared" si="46"/>
        <v>116.35322381333334</v>
      </c>
      <c r="AB159">
        <f t="shared" si="47"/>
        <v>116.19839256269367</v>
      </c>
      <c r="AC159">
        <f t="shared" si="48"/>
        <v>90.87464991986019</v>
      </c>
      <c r="AD159">
        <f t="shared" si="49"/>
        <v>82.6635</v>
      </c>
      <c r="AE159">
        <f t="shared" si="50"/>
        <v>122.84728824970922</v>
      </c>
      <c r="AG159">
        <f t="shared" si="51"/>
        <v>169.8205268024631</v>
      </c>
      <c r="AH159" s="43">
        <f t="shared" si="52"/>
        <v>253.6740189429696</v>
      </c>
      <c r="AI159">
        <f t="shared" si="53"/>
        <v>33016.83552794656</v>
      </c>
    </row>
    <row r="160" spans="1:35" ht="12.75">
      <c r="A160" s="2">
        <v>39783</v>
      </c>
      <c r="B160" s="18">
        <v>0.7243055555555555</v>
      </c>
      <c r="C160" s="18">
        <f t="shared" si="38"/>
        <v>0.7243055555591127</v>
      </c>
      <c r="D160">
        <v>218.14024805555556</v>
      </c>
      <c r="E160" s="10">
        <v>10.829947222222222</v>
      </c>
      <c r="F160">
        <v>218.0829525</v>
      </c>
      <c r="G160" s="10">
        <v>11.070038888888888</v>
      </c>
      <c r="H160" s="50">
        <f t="shared" si="39"/>
        <v>3.3765044718147665</v>
      </c>
      <c r="I160" s="51">
        <f t="shared" si="40"/>
        <v>-14.405499999999982</v>
      </c>
      <c r="J160" s="51">
        <f t="shared" si="41"/>
        <v>14.795918785198323</v>
      </c>
      <c r="K160" s="55">
        <v>15.468825998169084</v>
      </c>
      <c r="L160" s="35"/>
      <c r="M160" s="27">
        <f t="shared" si="37"/>
        <v>143</v>
      </c>
      <c r="N160" s="28">
        <f t="shared" si="42"/>
        <v>-12.360979908227236</v>
      </c>
      <c r="O160" s="29">
        <f t="shared" si="43"/>
        <v>9.314666473083895</v>
      </c>
      <c r="W160">
        <v>219.6861925</v>
      </c>
      <c r="X160">
        <v>12.203580555555554</v>
      </c>
      <c r="Y160">
        <f t="shared" si="44"/>
        <v>94.40453036672307</v>
      </c>
      <c r="Z160">
        <f t="shared" si="45"/>
        <v>68.01249999999996</v>
      </c>
      <c r="AA160">
        <f t="shared" si="46"/>
        <v>116.3525483606248</v>
      </c>
      <c r="AB160">
        <f t="shared" si="47"/>
        <v>116.19910650128877</v>
      </c>
      <c r="AC160">
        <f t="shared" si="48"/>
        <v>91.10459405149717</v>
      </c>
      <c r="AD160">
        <f t="shared" si="49"/>
        <v>82.41799999999995</v>
      </c>
      <c r="AE160">
        <f t="shared" si="50"/>
        <v>122.85265068889677</v>
      </c>
      <c r="AG160">
        <f t="shared" si="51"/>
        <v>169.85172505452456</v>
      </c>
      <c r="AH160" s="43">
        <f t="shared" si="52"/>
        <v>254.00111783471988</v>
      </c>
      <c r="AI160">
        <f t="shared" si="53"/>
        <v>33118.49415774483</v>
      </c>
    </row>
    <row r="161" spans="1:35" ht="12.75">
      <c r="A161" s="2">
        <v>39783</v>
      </c>
      <c r="B161" s="18">
        <v>0.725</v>
      </c>
      <c r="C161" s="18">
        <f t="shared" si="38"/>
        <v>0.7249999999985448</v>
      </c>
      <c r="D161">
        <v>218.34518277777778</v>
      </c>
      <c r="E161" s="10">
        <v>10.722072222222222</v>
      </c>
      <c r="F161">
        <v>218.28519138888888</v>
      </c>
      <c r="G161" s="10">
        <v>10.967077777777778</v>
      </c>
      <c r="H161" s="50">
        <f t="shared" si="39"/>
        <v>3.5366406691615353</v>
      </c>
      <c r="I161" s="51">
        <f t="shared" si="40"/>
        <v>-14.700333333333369</v>
      </c>
      <c r="J161" s="51">
        <f t="shared" si="41"/>
        <v>15.119776034514517</v>
      </c>
      <c r="K161" s="55">
        <v>15.468825998169084</v>
      </c>
      <c r="L161" s="35"/>
      <c r="M161" s="27">
        <f t="shared" si="37"/>
        <v>144</v>
      </c>
      <c r="N161" s="28">
        <f t="shared" si="42"/>
        <v>-12.521660616231458</v>
      </c>
      <c r="O161" s="29">
        <f t="shared" si="43"/>
        <v>9.09751895894197</v>
      </c>
      <c r="W161">
        <v>219.89445138888888</v>
      </c>
      <c r="X161">
        <v>12.091619444444445</v>
      </c>
      <c r="Y161">
        <f t="shared" si="44"/>
        <v>94.79217229313099</v>
      </c>
      <c r="Z161">
        <f t="shared" si="45"/>
        <v>67.47250000000005</v>
      </c>
      <c r="AA161">
        <f t="shared" si="46"/>
        <v>116.35331617234051</v>
      </c>
      <c r="AB161">
        <f t="shared" si="47"/>
        <v>116.20129630133393</v>
      </c>
      <c r="AC161">
        <f t="shared" si="48"/>
        <v>91.33321429943453</v>
      </c>
      <c r="AD161">
        <f t="shared" si="49"/>
        <v>82.17283333333341</v>
      </c>
      <c r="AE161">
        <f t="shared" si="50"/>
        <v>122.85817259056975</v>
      </c>
      <c r="AG161">
        <f t="shared" si="51"/>
        <v>169.8847620710249</v>
      </c>
      <c r="AH161" s="43">
        <f t="shared" si="52"/>
        <v>254.33126479742478</v>
      </c>
      <c r="AI161">
        <f t="shared" si="53"/>
        <v>33221.11259703052</v>
      </c>
    </row>
    <row r="162" spans="1:35" ht="12.75">
      <c r="A162" s="2">
        <v>39783</v>
      </c>
      <c r="B162" s="18">
        <v>0.7256944444444445</v>
      </c>
      <c r="C162" s="18">
        <f t="shared" si="38"/>
        <v>0.7256944444452529</v>
      </c>
      <c r="D162">
        <v>218.54977694444443</v>
      </c>
      <c r="E162" s="10">
        <v>10.613708333333333</v>
      </c>
      <c r="F162">
        <v>218.4871086111111</v>
      </c>
      <c r="G162" s="10">
        <v>10.86365</v>
      </c>
      <c r="H162" s="50">
        <f t="shared" si="39"/>
        <v>3.6957696133583378</v>
      </c>
      <c r="I162" s="51">
        <f t="shared" si="40"/>
        <v>-14.99649999999999</v>
      </c>
      <c r="J162" s="51">
        <f t="shared" si="41"/>
        <v>15.445184533861115</v>
      </c>
      <c r="K162" s="55">
        <v>15.468825998169084</v>
      </c>
      <c r="L162" s="35"/>
      <c r="M162" s="27">
        <f t="shared" si="37"/>
        <v>145</v>
      </c>
      <c r="N162" s="28">
        <f t="shared" si="42"/>
        <v>-12.67852710511193</v>
      </c>
      <c r="O162" s="29">
        <f t="shared" si="43"/>
        <v>8.8776002523955</v>
      </c>
      <c r="W162">
        <v>220.10234805555555</v>
      </c>
      <c r="X162">
        <v>11.979169444444445</v>
      </c>
      <c r="Y162">
        <f t="shared" si="44"/>
        <v>95.17751413483276</v>
      </c>
      <c r="Z162">
        <f t="shared" si="45"/>
        <v>66.93116666666668</v>
      </c>
      <c r="AA162">
        <f t="shared" si="46"/>
        <v>116.35523309352014</v>
      </c>
      <c r="AB162">
        <f t="shared" si="47"/>
        <v>116.20466783047729</v>
      </c>
      <c r="AC162">
        <f t="shared" si="48"/>
        <v>91.56051916208106</v>
      </c>
      <c r="AD162">
        <f t="shared" si="49"/>
        <v>81.92766666666668</v>
      </c>
      <c r="AE162">
        <f t="shared" si="50"/>
        <v>122.86362860779532</v>
      </c>
      <c r="AG162">
        <f t="shared" si="51"/>
        <v>169.91929033575525</v>
      </c>
      <c r="AH162" s="43">
        <f t="shared" si="52"/>
        <v>254.66404623517656</v>
      </c>
      <c r="AI162">
        <f t="shared" si="53"/>
        <v>33324.59252263603</v>
      </c>
    </row>
    <row r="163" spans="1:35" ht="12.75">
      <c r="A163" s="2">
        <v>39783</v>
      </c>
      <c r="B163" s="18">
        <v>0.7263888888888889</v>
      </c>
      <c r="C163" s="18">
        <f t="shared" si="38"/>
        <v>0.726388888891961</v>
      </c>
      <c r="D163">
        <v>218.75403111111112</v>
      </c>
      <c r="E163" s="10">
        <v>10.504858333333333</v>
      </c>
      <c r="F163">
        <v>218.68870416666667</v>
      </c>
      <c r="G163" s="10">
        <v>10.759755555555556</v>
      </c>
      <c r="H163" s="50">
        <f t="shared" si="39"/>
        <v>3.853921741682268</v>
      </c>
      <c r="I163" s="51">
        <f t="shared" si="40"/>
        <v>-15.293833333333353</v>
      </c>
      <c r="J163" s="51">
        <f t="shared" si="41"/>
        <v>15.77193871465362</v>
      </c>
      <c r="K163" s="55">
        <v>15.468825998169084</v>
      </c>
      <c r="L163" s="35"/>
      <c r="M163" s="27">
        <f t="shared" si="37"/>
        <v>146</v>
      </c>
      <c r="N163" s="28">
        <f t="shared" si="42"/>
        <v>-12.831531591816532</v>
      </c>
      <c r="O163" s="29">
        <f t="shared" si="43"/>
        <v>8.654977342812913</v>
      </c>
      <c r="W163">
        <v>220.3098827777778</v>
      </c>
      <c r="X163">
        <v>11.866233333333334</v>
      </c>
      <c r="Y163">
        <f t="shared" si="44"/>
        <v>95.5605636890953</v>
      </c>
      <c r="Z163">
        <f t="shared" si="45"/>
        <v>66.3886666666667</v>
      </c>
      <c r="AA163">
        <f t="shared" si="46"/>
        <v>116.35839632083032</v>
      </c>
      <c r="AB163">
        <f t="shared" si="47"/>
        <v>116.20931732890871</v>
      </c>
      <c r="AC163">
        <f t="shared" si="48"/>
        <v>91.78648436707499</v>
      </c>
      <c r="AD163">
        <f t="shared" si="49"/>
        <v>81.68250000000003</v>
      </c>
      <c r="AE163">
        <f t="shared" si="50"/>
        <v>122.86899331693617</v>
      </c>
      <c r="AG163">
        <f t="shared" si="51"/>
        <v>169.95534697058378</v>
      </c>
      <c r="AH163" s="43">
        <f t="shared" si="52"/>
        <v>254.9993283524201</v>
      </c>
      <c r="AI163">
        <f t="shared" si="53"/>
        <v>33428.89119949502</v>
      </c>
    </row>
    <row r="164" spans="1:35" ht="12.75">
      <c r="A164" s="2">
        <v>39783</v>
      </c>
      <c r="B164" s="18">
        <v>0.7270833333333333</v>
      </c>
      <c r="C164" s="18">
        <f t="shared" si="38"/>
        <v>0.7270833333313931</v>
      </c>
      <c r="D164">
        <v>218.95794527777775</v>
      </c>
      <c r="E164" s="10">
        <v>10.395522222222223</v>
      </c>
      <c r="F164">
        <v>218.88997833333332</v>
      </c>
      <c r="G164" s="10">
        <v>10.655394444444445</v>
      </c>
      <c r="H164" s="50">
        <f t="shared" si="39"/>
        <v>4.011078370942478</v>
      </c>
      <c r="I164" s="51">
        <f t="shared" si="40"/>
        <v>-15.59233333333335</v>
      </c>
      <c r="J164" s="51">
        <f t="shared" si="41"/>
        <v>16.0999878408532</v>
      </c>
      <c r="K164" s="55">
        <v>15.468825998169084</v>
      </c>
      <c r="L164" s="35"/>
      <c r="M164" s="27">
        <f t="shared" si="37"/>
        <v>147</v>
      </c>
      <c r="N164" s="28">
        <f t="shared" si="42"/>
        <v>-12.98062746969643</v>
      </c>
      <c r="O164" s="29">
        <f t="shared" si="43"/>
        <v>8.429718043289055</v>
      </c>
      <c r="W164">
        <v>220.5170563888889</v>
      </c>
      <c r="X164">
        <v>11.75281388888889</v>
      </c>
      <c r="Y164">
        <f t="shared" si="44"/>
        <v>95.94134509501959</v>
      </c>
      <c r="Z164">
        <f t="shared" si="45"/>
        <v>65.84516666666666</v>
      </c>
      <c r="AA164">
        <f t="shared" si="46"/>
        <v>116.36291364521064</v>
      </c>
      <c r="AB164">
        <f t="shared" si="47"/>
        <v>116.21535157871874</v>
      </c>
      <c r="AC164">
        <f t="shared" si="48"/>
        <v>92.01115199148845</v>
      </c>
      <c r="AD164">
        <f t="shared" si="49"/>
        <v>81.4375</v>
      </c>
      <c r="AE164">
        <f t="shared" si="50"/>
        <v>122.87440130902282</v>
      </c>
      <c r="AG164">
        <f t="shared" si="51"/>
        <v>169.99310508820398</v>
      </c>
      <c r="AH164" s="43">
        <f t="shared" si="52"/>
        <v>255.33730279508666</v>
      </c>
      <c r="AI164">
        <f t="shared" si="53"/>
        <v>33534.058045815436</v>
      </c>
    </row>
    <row r="165" spans="1:35" ht="12.75">
      <c r="A165" s="2">
        <v>39783</v>
      </c>
      <c r="B165" s="18">
        <v>0.7277777777777777</v>
      </c>
      <c r="C165" s="18">
        <f t="shared" si="38"/>
        <v>0.7277777777781012</v>
      </c>
      <c r="D165">
        <v>219.16152027777778</v>
      </c>
      <c r="E165" s="10">
        <v>10.285702777777777</v>
      </c>
      <c r="F165">
        <v>219.0909313888889</v>
      </c>
      <c r="G165" s="10">
        <v>10.550572222222224</v>
      </c>
      <c r="H165" s="50">
        <f t="shared" si="39"/>
        <v>4.167269936138288</v>
      </c>
      <c r="I165" s="51">
        <f t="shared" si="40"/>
        <v>-15.892166666666796</v>
      </c>
      <c r="J165" s="51">
        <f t="shared" si="41"/>
        <v>16.429458301531344</v>
      </c>
      <c r="K165" s="55">
        <v>15.462835054203524</v>
      </c>
      <c r="L165" s="35"/>
      <c r="M165" s="27">
        <f t="shared" si="37"/>
        <v>148</v>
      </c>
      <c r="N165" s="28">
        <f t="shared" si="42"/>
        <v>-13.125769322702897</v>
      </c>
      <c r="O165" s="29">
        <f t="shared" si="43"/>
        <v>8.201890969988693</v>
      </c>
      <c r="W165">
        <v>220.72386944444446</v>
      </c>
      <c r="X165">
        <v>11.638916666666667</v>
      </c>
      <c r="Y165">
        <f t="shared" si="44"/>
        <v>96.31986435273757</v>
      </c>
      <c r="Z165">
        <f t="shared" si="45"/>
        <v>65.30066666666659</v>
      </c>
      <c r="AA165">
        <f t="shared" si="46"/>
        <v>116.36878162136469</v>
      </c>
      <c r="AB165">
        <f t="shared" si="47"/>
        <v>116.22276633734458</v>
      </c>
      <c r="AC165">
        <f t="shared" si="48"/>
        <v>92.23449773021262</v>
      </c>
      <c r="AD165">
        <f t="shared" si="49"/>
        <v>81.1928333333334</v>
      </c>
      <c r="AE165">
        <f t="shared" si="50"/>
        <v>122.87993634535727</v>
      </c>
      <c r="AG165">
        <f t="shared" si="51"/>
        <v>170.03264154967914</v>
      </c>
      <c r="AH165" s="43">
        <f t="shared" si="52"/>
        <v>255.6781762682533</v>
      </c>
      <c r="AI165">
        <f t="shared" si="53"/>
        <v>33640.1560391939</v>
      </c>
    </row>
    <row r="166" spans="1:35" ht="12.75">
      <c r="A166" s="2">
        <v>39783</v>
      </c>
      <c r="B166" s="18">
        <v>0.7284722222222223</v>
      </c>
      <c r="C166" s="18">
        <f t="shared" si="38"/>
        <v>0.7284722222248092</v>
      </c>
      <c r="D166">
        <v>219.36475583333333</v>
      </c>
      <c r="E166" s="10">
        <v>10.175405555555555</v>
      </c>
      <c r="F166">
        <v>219.29156388888887</v>
      </c>
      <c r="G166" s="10">
        <v>10.445291666666668</v>
      </c>
      <c r="H166" s="50">
        <f t="shared" si="39"/>
        <v>4.322444835690381</v>
      </c>
      <c r="I166" s="51">
        <f t="shared" si="40"/>
        <v>-16.19316666666677</v>
      </c>
      <c r="J166" s="51">
        <f t="shared" si="41"/>
        <v>16.760136516509473</v>
      </c>
      <c r="K166" s="55">
        <v>15.462835054203524</v>
      </c>
      <c r="L166" s="35"/>
      <c r="M166" s="27">
        <f t="shared" si="37"/>
        <v>149</v>
      </c>
      <c r="N166" s="28">
        <f t="shared" si="42"/>
        <v>-13.266912939221486</v>
      </c>
      <c r="O166" s="29">
        <f t="shared" si="43"/>
        <v>7.971565521245377</v>
      </c>
      <c r="W166">
        <v>220.9303222222222</v>
      </c>
      <c r="X166">
        <v>11.52453888888889</v>
      </c>
      <c r="Y166">
        <f t="shared" si="44"/>
        <v>96.6960955529777</v>
      </c>
      <c r="Z166">
        <f t="shared" si="45"/>
        <v>64.7548333333333</v>
      </c>
      <c r="AA166">
        <f t="shared" si="46"/>
        <v>116.37578500366116</v>
      </c>
      <c r="AB166">
        <f t="shared" si="47"/>
        <v>116.23134618824153</v>
      </c>
      <c r="AC166">
        <f t="shared" si="48"/>
        <v>92.45654564783649</v>
      </c>
      <c r="AD166">
        <f t="shared" si="49"/>
        <v>80.94800000000006</v>
      </c>
      <c r="AE166">
        <f t="shared" si="50"/>
        <v>122.8852779511463</v>
      </c>
      <c r="AG166">
        <f t="shared" si="51"/>
        <v>170.07356363762383</v>
      </c>
      <c r="AH166" s="43">
        <f t="shared" si="52"/>
        <v>256.02119947131695</v>
      </c>
      <c r="AI166">
        <f t="shared" si="53"/>
        <v>33746.982158304716</v>
      </c>
    </row>
    <row r="167" spans="1:35" ht="12.75">
      <c r="A167" s="2">
        <v>39783</v>
      </c>
      <c r="B167" s="18">
        <v>0.7291666666666666</v>
      </c>
      <c r="C167" s="18">
        <f t="shared" si="38"/>
        <v>0.7291666666642413</v>
      </c>
      <c r="D167">
        <v>219.56765277777777</v>
      </c>
      <c r="E167" s="10">
        <v>10.064627777777778</v>
      </c>
      <c r="F167">
        <v>219.49187583333332</v>
      </c>
      <c r="G167" s="10">
        <v>10.339552777777778</v>
      </c>
      <c r="H167" s="50">
        <f t="shared" si="39"/>
        <v>4.476649951538406</v>
      </c>
      <c r="I167" s="51">
        <f t="shared" si="40"/>
        <v>-16.49549999999998</v>
      </c>
      <c r="J167" s="51">
        <f t="shared" si="41"/>
        <v>17.092159460951915</v>
      </c>
      <c r="K167" s="55">
        <v>15.462835054203524</v>
      </c>
      <c r="L167" s="35"/>
      <c r="M167" s="27">
        <f t="shared" si="37"/>
        <v>150</v>
      </c>
      <c r="N167" s="28">
        <f t="shared" si="42"/>
        <v>-13.40401532553932</v>
      </c>
      <c r="O167" s="29">
        <f t="shared" si="43"/>
        <v>7.738811856421994</v>
      </c>
      <c r="W167">
        <v>221.13641555555554</v>
      </c>
      <c r="X167">
        <v>11.409683333333334</v>
      </c>
      <c r="Y167">
        <f t="shared" si="44"/>
        <v>97.07007917238984</v>
      </c>
      <c r="Z167">
        <f t="shared" si="45"/>
        <v>64.20783333333335</v>
      </c>
      <c r="AA167">
        <f t="shared" si="46"/>
        <v>116.38404586495155</v>
      </c>
      <c r="AB167">
        <f t="shared" si="47"/>
        <v>116.24121212736438</v>
      </c>
      <c r="AC167">
        <f t="shared" si="48"/>
        <v>92.67728943944294</v>
      </c>
      <c r="AD167">
        <f t="shared" si="49"/>
        <v>80.70333333333335</v>
      </c>
      <c r="AE167">
        <f t="shared" si="50"/>
        <v>122.89063426052205</v>
      </c>
      <c r="AG167">
        <f t="shared" si="51"/>
        <v>170.11612514951997</v>
      </c>
      <c r="AH167" s="43">
        <f t="shared" si="52"/>
        <v>256.3668395864255</v>
      </c>
      <c r="AI167">
        <f t="shared" si="53"/>
        <v>33854.66736019204</v>
      </c>
    </row>
    <row r="168" spans="1:35" ht="12.75">
      <c r="A168" s="2">
        <v>39783</v>
      </c>
      <c r="B168" s="18">
        <v>0.7298611111111111</v>
      </c>
      <c r="C168" s="18">
        <f t="shared" si="38"/>
        <v>0.7298611111109494</v>
      </c>
      <c r="D168">
        <v>219.7702113888889</v>
      </c>
      <c r="E168" s="10">
        <v>9.953375</v>
      </c>
      <c r="F168">
        <v>219.6918672222222</v>
      </c>
      <c r="G168" s="10">
        <v>10.233355555555555</v>
      </c>
      <c r="H168" s="50">
        <f t="shared" si="39"/>
        <v>4.629899270353099</v>
      </c>
      <c r="I168" s="51">
        <f t="shared" si="40"/>
        <v>-16.798833333333327</v>
      </c>
      <c r="J168" s="51">
        <f t="shared" si="41"/>
        <v>17.425176286474898</v>
      </c>
      <c r="K168" s="55">
        <v>15.462835054203524</v>
      </c>
      <c r="L168" s="35"/>
      <c r="M168" s="27">
        <f t="shared" si="37"/>
        <v>151</v>
      </c>
      <c r="N168" s="28">
        <f t="shared" si="42"/>
        <v>-13.537034718941378</v>
      </c>
      <c r="O168" s="29">
        <f t="shared" si="43"/>
        <v>7.503700874539597</v>
      </c>
      <c r="W168">
        <v>221.34214972222225</v>
      </c>
      <c r="X168">
        <v>11.294358333333333</v>
      </c>
      <c r="Y168">
        <f t="shared" si="44"/>
        <v>97.44182289526202</v>
      </c>
      <c r="Z168">
        <f t="shared" si="45"/>
        <v>63.660166666666704</v>
      </c>
      <c r="AA168">
        <f t="shared" si="46"/>
        <v>116.39383862206536</v>
      </c>
      <c r="AB168">
        <f t="shared" si="47"/>
        <v>116.25263700204978</v>
      </c>
      <c r="AC168">
        <f t="shared" si="48"/>
        <v>92.89672035831732</v>
      </c>
      <c r="AD168">
        <f t="shared" si="49"/>
        <v>80.45900000000003</v>
      </c>
      <c r="AE168">
        <f t="shared" si="50"/>
        <v>122.89609975231686</v>
      </c>
      <c r="AG168">
        <f t="shared" si="51"/>
        <v>170.1605529261278</v>
      </c>
      <c r="AH168" s="43">
        <f t="shared" si="52"/>
        <v>256.7151146608571</v>
      </c>
      <c r="AI168">
        <f t="shared" si="53"/>
        <v>33963.20102112821</v>
      </c>
    </row>
    <row r="169" spans="1:35" ht="12.75">
      <c r="A169" s="2">
        <v>39783</v>
      </c>
      <c r="B169" s="18">
        <v>0.7305555555555556</v>
      </c>
      <c r="C169" s="18">
        <f t="shared" si="38"/>
        <v>0.7305555555576575</v>
      </c>
      <c r="D169">
        <v>219.9724322222222</v>
      </c>
      <c r="E169" s="10">
        <v>9.841647222222223</v>
      </c>
      <c r="F169">
        <v>219.89153916666666</v>
      </c>
      <c r="G169" s="10">
        <v>10.126705555555557</v>
      </c>
      <c r="H169" s="50">
        <f t="shared" si="39"/>
        <v>4.782157593756584</v>
      </c>
      <c r="I169" s="51">
        <f t="shared" si="40"/>
        <v>-17.103500000000018</v>
      </c>
      <c r="J169" s="51">
        <f t="shared" si="41"/>
        <v>17.759469122176046</v>
      </c>
      <c r="K169" s="55">
        <v>15.462835054203524</v>
      </c>
      <c r="L169" s="35"/>
      <c r="M169" s="27">
        <f t="shared" si="37"/>
        <v>152</v>
      </c>
      <c r="N169" s="28">
        <f t="shared" si="42"/>
        <v>-13.66593060043185</v>
      </c>
      <c r="O169" s="29">
        <f t="shared" si="43"/>
        <v>7.266304192680828</v>
      </c>
      <c r="W169">
        <v>221.54752583333334</v>
      </c>
      <c r="X169">
        <v>11.178558333333333</v>
      </c>
      <c r="Y169">
        <f t="shared" si="44"/>
        <v>97.81131627151383</v>
      </c>
      <c r="Z169">
        <f t="shared" si="45"/>
        <v>63.1111666666666</v>
      </c>
      <c r="AA169">
        <f t="shared" si="46"/>
        <v>116.40478060970639</v>
      </c>
      <c r="AB169">
        <f t="shared" si="47"/>
        <v>116.2652384164467</v>
      </c>
      <c r="AC169">
        <f t="shared" si="48"/>
        <v>93.11486408224636</v>
      </c>
      <c r="AD169">
        <f t="shared" si="49"/>
        <v>80.21466666666662</v>
      </c>
      <c r="AE169">
        <f t="shared" si="50"/>
        <v>122.90146728782229</v>
      </c>
      <c r="AG169">
        <f t="shared" si="51"/>
        <v>170.20646977654832</v>
      </c>
      <c r="AH169" s="43">
        <f t="shared" si="52"/>
        <v>257.0657170197047</v>
      </c>
      <c r="AI169">
        <f t="shared" si="53"/>
        <v>34072.51998705521</v>
      </c>
    </row>
    <row r="170" spans="1:35" ht="12.75">
      <c r="A170" s="2">
        <v>39783</v>
      </c>
      <c r="B170" s="18">
        <v>0.73125</v>
      </c>
      <c r="C170" s="18">
        <f t="shared" si="38"/>
        <v>0.7312499999970896</v>
      </c>
      <c r="D170">
        <v>220.17431527777777</v>
      </c>
      <c r="E170" s="10">
        <v>9.72945</v>
      </c>
      <c r="F170">
        <v>220.0908913888889</v>
      </c>
      <c r="G170" s="10">
        <v>10.019602777777779</v>
      </c>
      <c r="H170" s="50">
        <f t="shared" si="39"/>
        <v>4.933438861423652</v>
      </c>
      <c r="I170" s="51">
        <f t="shared" si="40"/>
        <v>-17.409166666666742</v>
      </c>
      <c r="J170" s="51">
        <f t="shared" si="41"/>
        <v>18.09469267567663</v>
      </c>
      <c r="K170" s="55">
        <v>15.462835054203524</v>
      </c>
      <c r="L170" s="35"/>
      <c r="M170" s="27">
        <f t="shared" si="37"/>
        <v>153</v>
      </c>
      <c r="N170" s="28">
        <f t="shared" si="42"/>
        <v>-13.790663707076583</v>
      </c>
      <c r="O170" s="29">
        <f t="shared" si="43"/>
        <v>7.026694124174703</v>
      </c>
      <c r="W170">
        <v>221.75254416666667</v>
      </c>
      <c r="X170">
        <v>11.062291666666667</v>
      </c>
      <c r="Y170">
        <f t="shared" si="44"/>
        <v>98.17858335109827</v>
      </c>
      <c r="Z170">
        <f t="shared" si="45"/>
        <v>62.56133333333327</v>
      </c>
      <c r="AA170">
        <f t="shared" si="46"/>
        <v>116.41715791614648</v>
      </c>
      <c r="AB170">
        <f t="shared" si="47"/>
        <v>116.27930083280303</v>
      </c>
      <c r="AC170">
        <f t="shared" si="48"/>
        <v>93.33172831392382</v>
      </c>
      <c r="AD170">
        <f t="shared" si="49"/>
        <v>79.97050000000002</v>
      </c>
      <c r="AE170">
        <f t="shared" si="50"/>
        <v>122.90684431842716</v>
      </c>
      <c r="AG170">
        <f t="shared" si="51"/>
        <v>170.25411871850343</v>
      </c>
      <c r="AH170" s="43">
        <f t="shared" si="52"/>
        <v>257.4186949102503</v>
      </c>
      <c r="AI170">
        <f t="shared" si="53"/>
        <v>34182.621627284636</v>
      </c>
    </row>
    <row r="171" spans="1:35" ht="12.75">
      <c r="A171" s="2">
        <v>39783</v>
      </c>
      <c r="B171" s="18">
        <v>0.7319444444444444</v>
      </c>
      <c r="C171" s="18">
        <f t="shared" si="38"/>
        <v>0.7319444444437977</v>
      </c>
      <c r="D171">
        <v>220.37586166666668</v>
      </c>
      <c r="E171" s="10">
        <v>9.616780555555556</v>
      </c>
      <c r="F171">
        <v>220.28992444444444</v>
      </c>
      <c r="G171" s="10">
        <v>9.912052777777777</v>
      </c>
      <c r="H171" s="50">
        <f t="shared" si="39"/>
        <v>5.083773571231457</v>
      </c>
      <c r="I171" s="51">
        <f t="shared" si="40"/>
        <v>-17.716333333333303</v>
      </c>
      <c r="J171" s="51">
        <f t="shared" si="41"/>
        <v>18.431310873112853</v>
      </c>
      <c r="K171" s="55">
        <v>15.462835054203524</v>
      </c>
      <c r="L171" s="35"/>
      <c r="M171" s="27">
        <f t="shared" si="37"/>
        <v>154</v>
      </c>
      <c r="N171" s="28">
        <f t="shared" si="42"/>
        <v>-13.911196043962986</v>
      </c>
      <c r="O171" s="29">
        <f t="shared" si="43"/>
        <v>6.784943656569236</v>
      </c>
      <c r="W171">
        <v>221.95720555555553</v>
      </c>
      <c r="X171">
        <v>10.945558333333334</v>
      </c>
      <c r="Y171">
        <f t="shared" si="44"/>
        <v>98.54363008702651</v>
      </c>
      <c r="Z171">
        <f t="shared" si="45"/>
        <v>62.01033333333342</v>
      </c>
      <c r="AA171">
        <f t="shared" si="46"/>
        <v>116.43078832868838</v>
      </c>
      <c r="AB171">
        <f t="shared" si="47"/>
        <v>116.29464171985346</v>
      </c>
      <c r="AC171">
        <f t="shared" si="48"/>
        <v>93.54729023671952</v>
      </c>
      <c r="AD171">
        <f t="shared" si="49"/>
        <v>79.72666666666672</v>
      </c>
      <c r="AE171">
        <f t="shared" si="50"/>
        <v>122.91231381928674</v>
      </c>
      <c r="AG171">
        <f t="shared" si="51"/>
        <v>170.30348962881527</v>
      </c>
      <c r="AH171" s="43">
        <f t="shared" si="52"/>
        <v>257.774413021088</v>
      </c>
      <c r="AI171">
        <f t="shared" si="53"/>
        <v>34293.627882121305</v>
      </c>
    </row>
    <row r="172" spans="1:35" ht="12.75">
      <c r="A172" s="2">
        <v>39783</v>
      </c>
      <c r="B172" s="18">
        <v>0.7326388888888888</v>
      </c>
      <c r="C172" s="18">
        <f t="shared" si="38"/>
        <v>0.7326388888905058</v>
      </c>
      <c r="D172">
        <v>220.5770713888889</v>
      </c>
      <c r="E172" s="10">
        <v>9.503644444444445</v>
      </c>
      <c r="F172">
        <v>220.4886386111111</v>
      </c>
      <c r="G172" s="10">
        <v>9.804052777777779</v>
      </c>
      <c r="H172" s="50">
        <f t="shared" si="39"/>
        <v>5.233142811489039</v>
      </c>
      <c r="I172" s="51">
        <f t="shared" si="40"/>
        <v>-18.024500000000003</v>
      </c>
      <c r="J172" s="51">
        <f t="shared" si="41"/>
        <v>18.76881413236967</v>
      </c>
      <c r="K172" s="55">
        <v>15.462835054203524</v>
      </c>
      <c r="L172" s="35"/>
      <c r="M172" s="27">
        <f t="shared" si="37"/>
        <v>155</v>
      </c>
      <c r="N172" s="28">
        <f t="shared" si="42"/>
        <v>-14.027490895773614</v>
      </c>
      <c r="O172" s="29">
        <f t="shared" si="43"/>
        <v>6.5411264293987585</v>
      </c>
      <c r="W172">
        <v>222.16151055555557</v>
      </c>
      <c r="X172">
        <v>10.828358333333334</v>
      </c>
      <c r="Y172">
        <f t="shared" si="44"/>
        <v>98.90646493717259</v>
      </c>
      <c r="Z172">
        <f t="shared" si="45"/>
        <v>61.45833333333332</v>
      </c>
      <c r="AA172">
        <f t="shared" si="46"/>
        <v>116.44576223495324</v>
      </c>
      <c r="AB172">
        <f t="shared" si="47"/>
        <v>116.31135042743168</v>
      </c>
      <c r="AC172">
        <f t="shared" si="48"/>
        <v>93.76157397336851</v>
      </c>
      <c r="AD172">
        <f t="shared" si="49"/>
        <v>79.48283333333333</v>
      </c>
      <c r="AE172">
        <f t="shared" si="50"/>
        <v>122.9176697983569</v>
      </c>
      <c r="AG172">
        <f t="shared" si="51"/>
        <v>170.35444659612676</v>
      </c>
      <c r="AH172" s="43">
        <f t="shared" si="52"/>
        <v>258.1322461656798</v>
      </c>
      <c r="AI172">
        <f t="shared" si="53"/>
        <v>34405.35151125683</v>
      </c>
    </row>
    <row r="173" spans="1:35" ht="12.75">
      <c r="A173" s="2">
        <v>39783</v>
      </c>
      <c r="B173" s="18">
        <v>0.7333333333333334</v>
      </c>
      <c r="C173" s="18">
        <f t="shared" si="38"/>
        <v>0.7333333333299379</v>
      </c>
      <c r="D173">
        <v>220.7779452777778</v>
      </c>
      <c r="E173" s="10">
        <v>9.390044444444444</v>
      </c>
      <c r="F173">
        <v>220.68703472222222</v>
      </c>
      <c r="G173" s="10">
        <v>9.695608333333334</v>
      </c>
      <c r="H173" s="50">
        <f t="shared" si="39"/>
        <v>5.381544114602227</v>
      </c>
      <c r="I173" s="51">
        <f t="shared" si="40"/>
        <v>-18.333833333333445</v>
      </c>
      <c r="J173" s="51">
        <f t="shared" si="41"/>
        <v>19.107340520121014</v>
      </c>
      <c r="K173" s="55">
        <v>15.462835054203524</v>
      </c>
      <c r="L173" s="35"/>
      <c r="M173" s="27">
        <f t="shared" si="37"/>
        <v>156</v>
      </c>
      <c r="N173" s="28">
        <f t="shared" si="42"/>
        <v>-14.139512837970031</v>
      </c>
      <c r="O173" s="29">
        <f t="shared" si="43"/>
        <v>6.295316711752571</v>
      </c>
      <c r="W173">
        <v>222.36546027777777</v>
      </c>
      <c r="X173">
        <v>10.7107</v>
      </c>
      <c r="Y173">
        <f t="shared" si="44"/>
        <v>99.2670938381261</v>
      </c>
      <c r="Z173">
        <f t="shared" si="45"/>
        <v>60.9054999999999</v>
      </c>
      <c r="AA173">
        <f t="shared" si="46"/>
        <v>116.46216488335308</v>
      </c>
      <c r="AB173">
        <f t="shared" si="47"/>
        <v>116.32951104433363</v>
      </c>
      <c r="AC173">
        <f t="shared" si="48"/>
        <v>93.97458802096273</v>
      </c>
      <c r="AD173">
        <f t="shared" si="49"/>
        <v>79.23933333333335</v>
      </c>
      <c r="AE173">
        <f t="shared" si="50"/>
        <v>122.92312695673172</v>
      </c>
      <c r="AG173">
        <f t="shared" si="51"/>
        <v>170.40722241703833</v>
      </c>
      <c r="AH173" s="43">
        <f t="shared" si="52"/>
        <v>258.4926323602058</v>
      </c>
      <c r="AI173">
        <f t="shared" si="53"/>
        <v>34517.91701171435</v>
      </c>
    </row>
    <row r="174" spans="1:35" ht="12.75">
      <c r="A174" s="2">
        <v>39783</v>
      </c>
      <c r="B174" s="18">
        <v>0.7340277777777778</v>
      </c>
      <c r="C174" s="18">
        <f t="shared" si="38"/>
        <v>0.734027777776646</v>
      </c>
      <c r="D174">
        <v>220.9784836111111</v>
      </c>
      <c r="E174" s="10">
        <v>9.275983333333334</v>
      </c>
      <c r="F174">
        <v>220.88511277777778</v>
      </c>
      <c r="G174" s="10">
        <v>9.586719444444444</v>
      </c>
      <c r="H174" s="50">
        <f t="shared" si="39"/>
        <v>5.528991444914181</v>
      </c>
      <c r="I174" s="51">
        <f t="shared" si="40"/>
        <v>-18.6441666666666</v>
      </c>
      <c r="J174" s="51">
        <f t="shared" si="41"/>
        <v>19.446714300682675</v>
      </c>
      <c r="K174" s="55">
        <v>15.462835054203524</v>
      </c>
      <c r="L174" s="35"/>
      <c r="M174" s="27">
        <f t="shared" si="37"/>
        <v>157</v>
      </c>
      <c r="N174" s="28">
        <f t="shared" si="42"/>
        <v>-14.247227747583473</v>
      </c>
      <c r="O174" s="29">
        <f t="shared" si="43"/>
        <v>6.047589379651876</v>
      </c>
      <c r="W174">
        <v>222.5690547222222</v>
      </c>
      <c r="X174">
        <v>10.592577777777779</v>
      </c>
      <c r="Y174">
        <f t="shared" si="44"/>
        <v>99.62550794646813</v>
      </c>
      <c r="Z174">
        <f t="shared" si="45"/>
        <v>60.35150000000005</v>
      </c>
      <c r="AA174">
        <f t="shared" si="46"/>
        <v>116.47980677285567</v>
      </c>
      <c r="AB174">
        <f t="shared" si="47"/>
        <v>116.34893382669146</v>
      </c>
      <c r="AC174">
        <f t="shared" si="48"/>
        <v>94.18630799262922</v>
      </c>
      <c r="AD174">
        <f t="shared" si="49"/>
        <v>78.99566666666665</v>
      </c>
      <c r="AE174">
        <f t="shared" si="50"/>
        <v>122.92833670636531</v>
      </c>
      <c r="AG174">
        <f t="shared" si="51"/>
        <v>170.46142099703292</v>
      </c>
      <c r="AH174" s="43">
        <f t="shared" si="52"/>
        <v>258.8548577799037</v>
      </c>
      <c r="AI174">
        <f t="shared" si="53"/>
        <v>34631.13029722425</v>
      </c>
    </row>
    <row r="175" spans="1:35" ht="12.75">
      <c r="A175" s="2">
        <v>39783</v>
      </c>
      <c r="B175" s="18">
        <v>0.7347222222222222</v>
      </c>
      <c r="C175" s="18">
        <f t="shared" si="38"/>
        <v>0.734722222223354</v>
      </c>
      <c r="D175">
        <v>221.17868694444442</v>
      </c>
      <c r="E175" s="10">
        <v>9.161458333333334</v>
      </c>
      <c r="F175">
        <v>221.08287333333334</v>
      </c>
      <c r="G175" s="10">
        <v>9.477391666666668</v>
      </c>
      <c r="H175" s="50">
        <f t="shared" si="39"/>
        <v>5.675482406787957</v>
      </c>
      <c r="I175" s="51">
        <f t="shared" si="40"/>
        <v>-18.956000000000017</v>
      </c>
      <c r="J175" s="51">
        <f t="shared" si="41"/>
        <v>19.787395901173056</v>
      </c>
      <c r="K175" s="55">
        <v>15.462835054203524</v>
      </c>
      <c r="L175" s="35"/>
      <c r="M175" s="27">
        <f t="shared" si="37"/>
        <v>158</v>
      </c>
      <c r="N175" s="28">
        <f t="shared" si="42"/>
        <v>-14.350602813609001</v>
      </c>
      <c r="O175" s="29">
        <f t="shared" si="43"/>
        <v>5.798019893241831</v>
      </c>
      <c r="W175">
        <v>222.77229555555556</v>
      </c>
      <c r="X175">
        <v>10.474</v>
      </c>
      <c r="Y175">
        <f t="shared" si="44"/>
        <v>99.98176250833015</v>
      </c>
      <c r="Z175">
        <f t="shared" si="45"/>
        <v>59.79649999999996</v>
      </c>
      <c r="AA175">
        <f t="shared" si="46"/>
        <v>116.49881650266722</v>
      </c>
      <c r="AB175">
        <f t="shared" si="47"/>
        <v>116.36974611420324</v>
      </c>
      <c r="AC175">
        <f t="shared" si="48"/>
        <v>94.39679321950561</v>
      </c>
      <c r="AD175">
        <f t="shared" si="49"/>
        <v>78.75249999999997</v>
      </c>
      <c r="AE175">
        <f t="shared" si="50"/>
        <v>122.93376601396419</v>
      </c>
      <c r="AG175">
        <f t="shared" si="51"/>
        <v>170.51752434705352</v>
      </c>
      <c r="AH175" s="43">
        <f t="shared" si="52"/>
        <v>259.2199784178045</v>
      </c>
      <c r="AI175">
        <f t="shared" si="53"/>
        <v>34745.29531989453</v>
      </c>
    </row>
    <row r="176" spans="1:35" ht="12.75">
      <c r="A176" s="2">
        <v>39783</v>
      </c>
      <c r="B176" s="18">
        <v>0.7354166666666666</v>
      </c>
      <c r="C176" s="18">
        <f t="shared" si="38"/>
        <v>0.7354166666700621</v>
      </c>
      <c r="D176">
        <v>221.3785563888889</v>
      </c>
      <c r="E176" s="10">
        <v>9.046475</v>
      </c>
      <c r="F176">
        <v>221.28031694444445</v>
      </c>
      <c r="G176" s="10">
        <v>9.367622222222222</v>
      </c>
      <c r="H176" s="50">
        <f t="shared" si="39"/>
        <v>5.8210473774102205</v>
      </c>
      <c r="I176" s="51">
        <f t="shared" si="40"/>
        <v>-19.26883333333336</v>
      </c>
      <c r="J176" s="51">
        <f t="shared" si="41"/>
        <v>20.128897898241554</v>
      </c>
      <c r="K176" s="55">
        <v>15.462835054203524</v>
      </c>
      <c r="L176" s="35"/>
      <c r="M176" s="27">
        <f t="shared" si="37"/>
        <v>159</v>
      </c>
      <c r="N176" s="28">
        <f t="shared" si="42"/>
        <v>-14.449606547000094</v>
      </c>
      <c r="O176" s="29">
        <f t="shared" si="43"/>
        <v>5.546684273805617</v>
      </c>
      <c r="W176">
        <v>222.97518305555556</v>
      </c>
      <c r="X176">
        <v>10.354966666666666</v>
      </c>
      <c r="Y176">
        <f t="shared" si="44"/>
        <v>100.33583304448867</v>
      </c>
      <c r="Z176">
        <f t="shared" si="45"/>
        <v>59.24066666666665</v>
      </c>
      <c r="AA176">
        <f t="shared" si="46"/>
        <v>116.51925154171997</v>
      </c>
      <c r="AB176">
        <f t="shared" si="47"/>
        <v>116.39200435127951</v>
      </c>
      <c r="AC176">
        <f t="shared" si="48"/>
        <v>94.60598564314566</v>
      </c>
      <c r="AD176">
        <f t="shared" si="49"/>
        <v>78.5095</v>
      </c>
      <c r="AE176">
        <f t="shared" si="50"/>
        <v>122.93914799509993</v>
      </c>
      <c r="AG176">
        <f t="shared" si="51"/>
        <v>170.57532828695224</v>
      </c>
      <c r="AH176" s="43">
        <f t="shared" si="52"/>
        <v>259.58729743506143</v>
      </c>
      <c r="AI176">
        <f t="shared" si="53"/>
        <v>34860.20656799457</v>
      </c>
    </row>
    <row r="177" spans="1:35" ht="12.75">
      <c r="A177" s="2">
        <v>39783</v>
      </c>
      <c r="B177" s="18">
        <v>0.7361111111111112</v>
      </c>
      <c r="C177" s="18">
        <f t="shared" si="38"/>
        <v>0.7361111111094942</v>
      </c>
      <c r="D177">
        <v>221.57809194444445</v>
      </c>
      <c r="E177" s="10">
        <v>8.93103611111111</v>
      </c>
      <c r="F177">
        <v>221.47744416666666</v>
      </c>
      <c r="G177" s="10">
        <v>9.25741388888889</v>
      </c>
      <c r="H177" s="50">
        <f t="shared" si="39"/>
        <v>5.965650945661849</v>
      </c>
      <c r="I177" s="51">
        <f t="shared" si="40"/>
        <v>-19.58266666666674</v>
      </c>
      <c r="J177" s="51">
        <f t="shared" si="41"/>
        <v>20.471195006233923</v>
      </c>
      <c r="K177" s="55">
        <v>15.462835054203524</v>
      </c>
      <c r="L177" s="35"/>
      <c r="M177" s="27">
        <f t="shared" si="37"/>
        <v>160</v>
      </c>
      <c r="N177" s="28">
        <f t="shared" si="42"/>
        <v>-14.54420879026049</v>
      </c>
      <c r="O177" s="29">
        <f t="shared" si="43"/>
        <v>5.293659080607672</v>
      </c>
      <c r="W177">
        <v>223.17771805555554</v>
      </c>
      <c r="X177">
        <v>10.235480555555554</v>
      </c>
      <c r="Y177">
        <f t="shared" si="44"/>
        <v>100.68772628864116</v>
      </c>
      <c r="Z177">
        <f t="shared" si="45"/>
        <v>58.683999999999905</v>
      </c>
      <c r="AA177">
        <f t="shared" si="46"/>
        <v>116.54110897522946</v>
      </c>
      <c r="AB177">
        <f t="shared" si="47"/>
        <v>116.41570473817549</v>
      </c>
      <c r="AC177">
        <f t="shared" si="48"/>
        <v>94.81392667728292</v>
      </c>
      <c r="AD177">
        <f t="shared" si="49"/>
        <v>78.26666666666665</v>
      </c>
      <c r="AE177">
        <f t="shared" si="50"/>
        <v>122.94450700652018</v>
      </c>
      <c r="AG177">
        <f t="shared" si="51"/>
        <v>170.6348490468341</v>
      </c>
      <c r="AH177" s="43">
        <f t="shared" si="52"/>
        <v>259.95681098798354</v>
      </c>
      <c r="AI177">
        <f t="shared" si="53"/>
        <v>34975.864157736134</v>
      </c>
    </row>
    <row r="178" spans="1:35" ht="12.75">
      <c r="A178" s="2">
        <v>39783</v>
      </c>
      <c r="B178" s="18">
        <v>0.7368055555555556</v>
      </c>
      <c r="C178" s="18">
        <f t="shared" si="38"/>
        <v>0.7368055555562023</v>
      </c>
      <c r="D178">
        <v>221.77729444444446</v>
      </c>
      <c r="E178" s="10">
        <v>8.815141666666667</v>
      </c>
      <c r="F178">
        <v>221.67425555555553</v>
      </c>
      <c r="G178" s="10">
        <v>9.146772222222221</v>
      </c>
      <c r="H178" s="50">
        <f t="shared" si="39"/>
        <v>6.109307099331835</v>
      </c>
      <c r="I178" s="51">
        <f t="shared" si="40"/>
        <v>-19.897833333333246</v>
      </c>
      <c r="J178" s="51">
        <f t="shared" si="41"/>
        <v>20.814595950799863</v>
      </c>
      <c r="K178" s="55">
        <v>15.462835054203524</v>
      </c>
      <c r="L178" s="35"/>
      <c r="M178" s="27">
        <f t="shared" si="37"/>
        <v>161</v>
      </c>
      <c r="N178" s="28">
        <f t="shared" si="42"/>
        <v>-14.634380726630459</v>
      </c>
      <c r="O178" s="29">
        <f t="shared" si="43"/>
        <v>5.039021387572942</v>
      </c>
      <c r="W178">
        <v>223.3799013888889</v>
      </c>
      <c r="X178">
        <v>10.115544444444444</v>
      </c>
      <c r="Y178">
        <f t="shared" si="44"/>
        <v>101.03744818746563</v>
      </c>
      <c r="Z178">
        <f t="shared" si="45"/>
        <v>58.12633333333334</v>
      </c>
      <c r="AA178">
        <f t="shared" si="46"/>
        <v>116.56430226708596</v>
      </c>
      <c r="AB178">
        <f t="shared" si="47"/>
        <v>116.44076008847487</v>
      </c>
      <c r="AC178">
        <f t="shared" si="48"/>
        <v>95.02060909921705</v>
      </c>
      <c r="AD178">
        <f t="shared" si="49"/>
        <v>78.02416666666659</v>
      </c>
      <c r="AE178">
        <f t="shared" si="50"/>
        <v>122.94993589918613</v>
      </c>
      <c r="AG178">
        <f t="shared" si="51"/>
        <v>170.69613558959563</v>
      </c>
      <c r="AH178" s="43">
        <f t="shared" si="52"/>
        <v>260.32883411707195</v>
      </c>
      <c r="AI178">
        <f t="shared" si="53"/>
        <v>35092.36971593683</v>
      </c>
    </row>
    <row r="179" spans="1:35" ht="12.75">
      <c r="A179" s="2">
        <v>39783</v>
      </c>
      <c r="B179" s="18">
        <v>0.7375</v>
      </c>
      <c r="C179" s="18">
        <f t="shared" si="38"/>
        <v>0.7375000000029104</v>
      </c>
      <c r="D179">
        <v>221.97616444444444</v>
      </c>
      <c r="E179" s="10">
        <v>8.698797222222222</v>
      </c>
      <c r="F179">
        <v>221.8707513888889</v>
      </c>
      <c r="G179" s="10">
        <v>9.0357</v>
      </c>
      <c r="H179" s="50">
        <f t="shared" si="39"/>
        <v>6.2520297423015645</v>
      </c>
      <c r="I179" s="51">
        <f t="shared" si="40"/>
        <v>-20.214166666666706</v>
      </c>
      <c r="J179" s="51">
        <f t="shared" si="41"/>
        <v>21.158932154681217</v>
      </c>
      <c r="K179" s="55">
        <v>15.462835054203524</v>
      </c>
      <c r="L179" s="35"/>
      <c r="M179" s="27">
        <f t="shared" si="37"/>
        <v>162</v>
      </c>
      <c r="N179" s="28">
        <f t="shared" si="42"/>
        <v>-14.720094888864665</v>
      </c>
      <c r="O179" s="29">
        <f t="shared" si="43"/>
        <v>4.7828487598094656</v>
      </c>
      <c r="W179">
        <v>223.5817338888889</v>
      </c>
      <c r="X179">
        <v>9.995158333333332</v>
      </c>
      <c r="Y179">
        <f t="shared" si="44"/>
        <v>101.38502196049608</v>
      </c>
      <c r="Z179">
        <f t="shared" si="45"/>
        <v>57.56749999999993</v>
      </c>
      <c r="AA179">
        <f t="shared" si="46"/>
        <v>116.58876332726179</v>
      </c>
      <c r="AB179">
        <f t="shared" si="47"/>
        <v>116.46710166658934</v>
      </c>
      <c r="AC179">
        <f t="shared" si="48"/>
        <v>95.22604071284172</v>
      </c>
      <c r="AD179">
        <f t="shared" si="49"/>
        <v>77.78166666666664</v>
      </c>
      <c r="AE179">
        <f t="shared" si="50"/>
        <v>122.95522152104085</v>
      </c>
      <c r="AG179">
        <f t="shared" si="51"/>
        <v>170.75897236571464</v>
      </c>
      <c r="AH179" s="43">
        <f t="shared" si="52"/>
        <v>260.70291700298384</v>
      </c>
      <c r="AI179">
        <f t="shared" si="53"/>
        <v>35209.59818689198</v>
      </c>
    </row>
    <row r="180" spans="1:35" ht="12.75">
      <c r="A180" s="2">
        <v>39783</v>
      </c>
      <c r="B180" s="18">
        <v>0.7381944444444444</v>
      </c>
      <c r="C180" s="18">
        <f t="shared" si="38"/>
        <v>0.7381944444423425</v>
      </c>
      <c r="D180">
        <v>222.17470277777778</v>
      </c>
      <c r="E180" s="10">
        <v>8.582002777777777</v>
      </c>
      <c r="F180">
        <v>222.06693222222222</v>
      </c>
      <c r="G180" s="10">
        <v>8.924191666666665</v>
      </c>
      <c r="H180" s="50">
        <f t="shared" si="39"/>
        <v>6.393832877529865</v>
      </c>
      <c r="I180" s="51">
        <f t="shared" si="40"/>
        <v>-20.53133333333328</v>
      </c>
      <c r="J180" s="51">
        <f t="shared" si="41"/>
        <v>21.50387749477345</v>
      </c>
      <c r="K180" s="55">
        <v>15.462835054203524</v>
      </c>
      <c r="L180" s="35"/>
      <c r="M180" s="27">
        <f t="shared" si="37"/>
        <v>163</v>
      </c>
      <c r="N180" s="28">
        <f t="shared" si="42"/>
        <v>-14.801325167598964</v>
      </c>
      <c r="O180" s="29">
        <f t="shared" si="43"/>
        <v>4.525219229981249</v>
      </c>
      <c r="W180">
        <v>223.78321666666668</v>
      </c>
      <c r="X180">
        <v>9.874327777777777</v>
      </c>
      <c r="Y180">
        <f t="shared" si="44"/>
        <v>101.73047317620214</v>
      </c>
      <c r="Z180">
        <f t="shared" si="45"/>
        <v>57.00816666666672</v>
      </c>
      <c r="AA180">
        <f t="shared" si="46"/>
        <v>116.61483713210953</v>
      </c>
      <c r="AB180">
        <f t="shared" si="47"/>
        <v>116.49507251365749</v>
      </c>
      <c r="AC180">
        <f t="shared" si="48"/>
        <v>95.43023076872815</v>
      </c>
      <c r="AD180">
        <f t="shared" si="49"/>
        <v>77.5395</v>
      </c>
      <c r="AE180">
        <f t="shared" si="50"/>
        <v>122.960575002001</v>
      </c>
      <c r="AG180">
        <f t="shared" si="51"/>
        <v>170.82371027313908</v>
      </c>
      <c r="AH180" s="43">
        <f t="shared" si="52"/>
        <v>261.079289628884</v>
      </c>
      <c r="AI180">
        <f t="shared" si="53"/>
        <v>35327.59680691932</v>
      </c>
    </row>
    <row r="181" spans="1:35" ht="12.75">
      <c r="A181" s="2">
        <v>39783</v>
      </c>
      <c r="B181" s="18">
        <v>0.7388888888888889</v>
      </c>
      <c r="C181" s="18">
        <f t="shared" si="38"/>
        <v>0.7388888888890506</v>
      </c>
      <c r="D181">
        <v>222.37291027777778</v>
      </c>
      <c r="E181" s="10">
        <v>8.464758333333332</v>
      </c>
      <c r="F181">
        <v>222.26279916666667</v>
      </c>
      <c r="G181" s="10">
        <v>8.812258333333334</v>
      </c>
      <c r="H181" s="50">
        <f t="shared" si="39"/>
        <v>6.534697546810756</v>
      </c>
      <c r="I181" s="51">
        <f t="shared" si="40"/>
        <v>-20.850000000000115</v>
      </c>
      <c r="J181" s="51">
        <f t="shared" si="41"/>
        <v>21.85005199143241</v>
      </c>
      <c r="K181" s="55">
        <v>15.462835054203524</v>
      </c>
      <c r="L181" s="35"/>
      <c r="M181" s="27">
        <f aca="true" t="shared" si="54" ref="M181:M244">M180+1</f>
        <v>164</v>
      </c>
      <c r="N181" s="28">
        <f t="shared" si="42"/>
        <v>-14.878046819303554</v>
      </c>
      <c r="O181" s="29">
        <f t="shared" si="43"/>
        <v>4.266211274538803</v>
      </c>
      <c r="W181">
        <v>223.98435055555555</v>
      </c>
      <c r="X181">
        <v>9.753052777777778</v>
      </c>
      <c r="Y181">
        <f t="shared" si="44"/>
        <v>102.0737733292058</v>
      </c>
      <c r="Z181">
        <f t="shared" si="45"/>
        <v>56.447666666666656</v>
      </c>
      <c r="AA181">
        <f t="shared" si="46"/>
        <v>116.64216336202443</v>
      </c>
      <c r="AB181">
        <f t="shared" si="47"/>
        <v>116.52431245195176</v>
      </c>
      <c r="AC181">
        <f t="shared" si="48"/>
        <v>95.63317201840522</v>
      </c>
      <c r="AD181">
        <f t="shared" si="49"/>
        <v>77.29766666666677</v>
      </c>
      <c r="AE181">
        <f t="shared" si="50"/>
        <v>122.9659825415672</v>
      </c>
      <c r="AG181">
        <f t="shared" si="51"/>
        <v>170.8901749902975</v>
      </c>
      <c r="AH181" s="43">
        <f t="shared" si="52"/>
        <v>261.45819789502406</v>
      </c>
      <c r="AI181">
        <f t="shared" si="53"/>
        <v>35446.46478449909</v>
      </c>
    </row>
    <row r="182" spans="1:35" ht="12.75">
      <c r="A182" s="2">
        <v>39783</v>
      </c>
      <c r="B182" s="18">
        <v>0.7395833333333334</v>
      </c>
      <c r="C182" s="18">
        <f t="shared" si="38"/>
        <v>0.7395833333357587</v>
      </c>
      <c r="D182">
        <v>222.5707872222222</v>
      </c>
      <c r="E182" s="10">
        <v>8.347069444444445</v>
      </c>
      <c r="F182">
        <v>222.45835194444444</v>
      </c>
      <c r="G182" s="10">
        <v>8.699894444444444</v>
      </c>
      <c r="H182" s="50">
        <f t="shared" si="39"/>
        <v>6.6746541362214895</v>
      </c>
      <c r="I182" s="51">
        <f t="shared" si="40"/>
        <v>-21.169499999999957</v>
      </c>
      <c r="J182" s="51">
        <f t="shared" si="41"/>
        <v>22.196818197394347</v>
      </c>
      <c r="K182" s="55">
        <v>15.462835054203524</v>
      </c>
      <c r="L182" s="35"/>
      <c r="M182" s="27">
        <f t="shared" si="54"/>
        <v>165</v>
      </c>
      <c r="N182" s="28">
        <f t="shared" si="42"/>
        <v>-14.950236473820107</v>
      </c>
      <c r="O182" s="29">
        <f t="shared" si="43"/>
        <v>4.005903789814417</v>
      </c>
      <c r="W182">
        <v>224.18513611111112</v>
      </c>
      <c r="X182">
        <v>9.631336111111112</v>
      </c>
      <c r="Y182">
        <f t="shared" si="44"/>
        <v>102.41496442693241</v>
      </c>
      <c r="Z182">
        <f t="shared" si="45"/>
        <v>55.88650000000008</v>
      </c>
      <c r="AA182">
        <f t="shared" si="46"/>
        <v>116.67101534151419</v>
      </c>
      <c r="AB182">
        <f t="shared" si="47"/>
        <v>116.55509311099942</v>
      </c>
      <c r="AC182">
        <f t="shared" si="48"/>
        <v>95.83487230604787</v>
      </c>
      <c r="AD182">
        <f t="shared" si="49"/>
        <v>77.05600000000004</v>
      </c>
      <c r="AE182">
        <f t="shared" si="50"/>
        <v>122.97133766010886</v>
      </c>
      <c r="AG182">
        <f t="shared" si="51"/>
        <v>170.95839974925047</v>
      </c>
      <c r="AH182" s="43">
        <f t="shared" si="52"/>
        <v>261.8391711990174</v>
      </c>
      <c r="AI182">
        <f t="shared" si="53"/>
        <v>35566.04768273893</v>
      </c>
    </row>
    <row r="183" spans="1:35" ht="12.75">
      <c r="A183" s="2">
        <v>39783</v>
      </c>
      <c r="B183" s="18">
        <v>0.7402777777777777</v>
      </c>
      <c r="C183" s="18">
        <f t="shared" si="38"/>
        <v>0.7402777777751908</v>
      </c>
      <c r="D183">
        <v>222.76833472222225</v>
      </c>
      <c r="E183" s="10">
        <v>8.22893611111111</v>
      </c>
      <c r="F183">
        <v>222.65359194444446</v>
      </c>
      <c r="G183" s="10">
        <v>8.587108333333333</v>
      </c>
      <c r="H183" s="50">
        <f t="shared" si="39"/>
        <v>6.813683669035154</v>
      </c>
      <c r="I183" s="51">
        <f t="shared" si="40"/>
        <v>-21.490333333333353</v>
      </c>
      <c r="J183" s="51">
        <f t="shared" si="41"/>
        <v>22.544638207774703</v>
      </c>
      <c r="K183" s="55">
        <v>15.462835054203524</v>
      </c>
      <c r="L183" s="35"/>
      <c r="M183" s="27">
        <f t="shared" si="54"/>
        <v>166</v>
      </c>
      <c r="N183" s="28">
        <f t="shared" si="42"/>
        <v>-15.017872141480543</v>
      </c>
      <c r="O183" s="29">
        <f t="shared" si="43"/>
        <v>3.7443760679895854</v>
      </c>
      <c r="W183">
        <v>224.3855747222222</v>
      </c>
      <c r="X183">
        <v>9.509180555555556</v>
      </c>
      <c r="Y183">
        <f t="shared" si="44"/>
        <v>102.75403523469578</v>
      </c>
      <c r="Z183">
        <f t="shared" si="45"/>
        <v>55.32433333333337</v>
      </c>
      <c r="AA183">
        <f t="shared" si="46"/>
        <v>116.70121514273484</v>
      </c>
      <c r="AB183">
        <f t="shared" si="47"/>
        <v>116.58723614702114</v>
      </c>
      <c r="AC183">
        <f t="shared" si="48"/>
        <v>96.0353408756576</v>
      </c>
      <c r="AD183">
        <f t="shared" si="49"/>
        <v>76.81466666666672</v>
      </c>
      <c r="AE183">
        <f t="shared" si="50"/>
        <v>122.97674459919189</v>
      </c>
      <c r="AG183">
        <f t="shared" si="51"/>
        <v>171.0284012669393</v>
      </c>
      <c r="AH183" s="43">
        <f t="shared" si="52"/>
        <v>262.2225979497014</v>
      </c>
      <c r="AI183">
        <f t="shared" si="53"/>
        <v>35686.47480582117</v>
      </c>
    </row>
    <row r="184" spans="1:35" ht="12.75">
      <c r="A184" s="2">
        <v>39783</v>
      </c>
      <c r="B184" s="18">
        <v>0.7409722222222223</v>
      </c>
      <c r="C184" s="18">
        <f t="shared" si="38"/>
        <v>0.7409722222218988</v>
      </c>
      <c r="D184">
        <v>222.96555305555555</v>
      </c>
      <c r="E184" s="10">
        <v>8.11036388888889</v>
      </c>
      <c r="F184">
        <v>222.84851944444446</v>
      </c>
      <c r="G184" s="10">
        <v>8.4739</v>
      </c>
      <c r="H184" s="50">
        <f t="shared" si="39"/>
        <v>6.951783542581012</v>
      </c>
      <c r="I184" s="51">
        <f t="shared" si="40"/>
        <v>-21.812166666666677</v>
      </c>
      <c r="J184" s="51">
        <f t="shared" si="41"/>
        <v>22.89318477445515</v>
      </c>
      <c r="K184" s="55">
        <v>15.462835054203524</v>
      </c>
      <c r="L184" s="35"/>
      <c r="M184" s="27">
        <f t="shared" si="54"/>
        <v>167</v>
      </c>
      <c r="N184" s="28">
        <f t="shared" si="42"/>
        <v>-15.08093321980529</v>
      </c>
      <c r="O184" s="29">
        <f t="shared" si="43"/>
        <v>3.481707772941865</v>
      </c>
      <c r="W184">
        <v>224.58566694444445</v>
      </c>
      <c r="X184">
        <v>9.38658611111111</v>
      </c>
      <c r="Y184">
        <f t="shared" si="44"/>
        <v>103.0909932861605</v>
      </c>
      <c r="Z184">
        <f t="shared" si="45"/>
        <v>54.761166666666625</v>
      </c>
      <c r="AA184">
        <f t="shared" si="46"/>
        <v>116.7327643441276</v>
      </c>
      <c r="AB184">
        <f t="shared" si="47"/>
        <v>116.62074224160476</v>
      </c>
      <c r="AC184">
        <f t="shared" si="48"/>
        <v>96.2345856285237</v>
      </c>
      <c r="AD184">
        <f t="shared" si="49"/>
        <v>76.5733333333333</v>
      </c>
      <c r="AE184">
        <f t="shared" si="50"/>
        <v>122.9819940026646</v>
      </c>
      <c r="AG184">
        <f t="shared" si="51"/>
        <v>171.09999131914182</v>
      </c>
      <c r="AH184" s="43">
        <f t="shared" si="52"/>
        <v>262.60794312124733</v>
      </c>
      <c r="AI184">
        <f t="shared" si="53"/>
        <v>35807.58942679289</v>
      </c>
    </row>
    <row r="185" spans="1:35" ht="12.75">
      <c r="A185" s="2">
        <v>39783</v>
      </c>
      <c r="B185" s="18">
        <v>0.7416666666666667</v>
      </c>
      <c r="C185" s="18">
        <f t="shared" si="38"/>
        <v>0.7416666666686069</v>
      </c>
      <c r="D185">
        <v>223.16244333333333</v>
      </c>
      <c r="E185" s="10">
        <v>7.99135</v>
      </c>
      <c r="F185">
        <v>223.043135</v>
      </c>
      <c r="G185" s="10">
        <v>8.360266666666666</v>
      </c>
      <c r="H185" s="50">
        <f t="shared" si="39"/>
        <v>7.088984297255745</v>
      </c>
      <c r="I185" s="51">
        <f t="shared" si="40"/>
        <v>-22.13499999999998</v>
      </c>
      <c r="J185" s="51">
        <f t="shared" si="41"/>
        <v>23.24245949478535</v>
      </c>
      <c r="K185" s="55">
        <v>15.462835054203524</v>
      </c>
      <c r="L185" s="35"/>
      <c r="M185" s="27">
        <f t="shared" si="54"/>
        <v>168</v>
      </c>
      <c r="N185" s="28">
        <f t="shared" si="42"/>
        <v>-15.139400499779006</v>
      </c>
      <c r="O185" s="29">
        <f t="shared" si="43"/>
        <v>3.2179789159784393</v>
      </c>
      <c r="W185">
        <v>224.78541388888888</v>
      </c>
      <c r="X185">
        <v>9.263558333333334</v>
      </c>
      <c r="Y185">
        <f t="shared" si="44"/>
        <v>103.42586332165381</v>
      </c>
      <c r="Z185">
        <f t="shared" si="45"/>
        <v>54.197500000000076</v>
      </c>
      <c r="AA185">
        <f t="shared" si="46"/>
        <v>116.76591202092939</v>
      </c>
      <c r="AB185">
        <f t="shared" si="47"/>
        <v>116.65585874892311</v>
      </c>
      <c r="AC185">
        <f t="shared" si="48"/>
        <v>96.43259998527216</v>
      </c>
      <c r="AD185">
        <f t="shared" si="49"/>
        <v>76.33250000000005</v>
      </c>
      <c r="AE185">
        <f t="shared" si="50"/>
        <v>122.98738510989459</v>
      </c>
      <c r="AG185">
        <f t="shared" si="51"/>
        <v>171.17355820808214</v>
      </c>
      <c r="AH185" s="43">
        <f t="shared" si="52"/>
        <v>262.9957566256093</v>
      </c>
      <c r="AI185">
        <f t="shared" si="53"/>
        <v>35929.54158421194</v>
      </c>
    </row>
    <row r="186" spans="1:35" ht="12.75">
      <c r="A186" s="2">
        <v>39783</v>
      </c>
      <c r="B186" s="18">
        <v>0.7423611111111111</v>
      </c>
      <c r="C186" s="18">
        <f t="shared" si="38"/>
        <v>0.742361111108039</v>
      </c>
      <c r="D186">
        <v>223.35900638888887</v>
      </c>
      <c r="E186" s="10">
        <v>7.8719</v>
      </c>
      <c r="F186">
        <v>223.2374397222222</v>
      </c>
      <c r="G186" s="10">
        <v>8.246219444444444</v>
      </c>
      <c r="H186" s="50">
        <f t="shared" si="39"/>
        <v>7.225266829633377</v>
      </c>
      <c r="I186" s="51">
        <f t="shared" si="40"/>
        <v>-22.459166666666626</v>
      </c>
      <c r="J186" s="51">
        <f t="shared" si="41"/>
        <v>23.59276686021607</v>
      </c>
      <c r="K186" s="55">
        <v>15.462835054203524</v>
      </c>
      <c r="L186" s="35"/>
      <c r="M186" s="27">
        <f t="shared" si="54"/>
        <v>169</v>
      </c>
      <c r="N186" s="28">
        <f t="shared" si="42"/>
        <v>-15.19325617170182</v>
      </c>
      <c r="O186" s="29">
        <f t="shared" si="43"/>
        <v>2.9532698314639516</v>
      </c>
      <c r="W186">
        <v>224.98481666666666</v>
      </c>
      <c r="X186">
        <v>9.140097222222222</v>
      </c>
      <c r="Y186">
        <f t="shared" si="44"/>
        <v>103.75863341585621</v>
      </c>
      <c r="Z186">
        <f t="shared" si="45"/>
        <v>53.63266666666668</v>
      </c>
      <c r="AA186">
        <f t="shared" si="46"/>
        <v>116.80032937497998</v>
      </c>
      <c r="AB186">
        <f t="shared" si="47"/>
        <v>116.69225695499578</v>
      </c>
      <c r="AC186">
        <f t="shared" si="48"/>
        <v>96.62939186705432</v>
      </c>
      <c r="AD186">
        <f t="shared" si="49"/>
        <v>76.09183333333331</v>
      </c>
      <c r="AE186">
        <f t="shared" si="50"/>
        <v>122.99270902222017</v>
      </c>
      <c r="AG186">
        <f t="shared" si="51"/>
        <v>171.24877244187428</v>
      </c>
      <c r="AH186" s="43">
        <f t="shared" si="52"/>
        <v>263.3858052574162</v>
      </c>
      <c r="AI186">
        <f t="shared" si="53"/>
        <v>36052.28659775342</v>
      </c>
    </row>
    <row r="187" spans="1:35" ht="12.75">
      <c r="A187" s="2">
        <v>39783</v>
      </c>
      <c r="B187" s="18">
        <v>0.7430555555555555</v>
      </c>
      <c r="C187" s="18">
        <f t="shared" si="38"/>
        <v>0.7430555555547471</v>
      </c>
      <c r="D187">
        <v>223.55524277777778</v>
      </c>
      <c r="E187" s="10">
        <v>7.7520138888888885</v>
      </c>
      <c r="F187">
        <v>223.4314336111111</v>
      </c>
      <c r="G187" s="10">
        <v>8.131752777777779</v>
      </c>
      <c r="H187" s="50">
        <f t="shared" si="39"/>
        <v>7.36066164709488</v>
      </c>
      <c r="I187" s="51">
        <f t="shared" si="40"/>
        <v>-22.78433333333341</v>
      </c>
      <c r="J187" s="51">
        <f t="shared" si="41"/>
        <v>23.943792208575932</v>
      </c>
      <c r="K187" s="55">
        <v>15.456848748892867</v>
      </c>
      <c r="L187" s="35"/>
      <c r="M187" s="27">
        <f t="shared" si="54"/>
        <v>170</v>
      </c>
      <c r="N187" s="28">
        <f t="shared" si="42"/>
        <v>-15.242483830614358</v>
      </c>
      <c r="O187" s="29">
        <f t="shared" si="43"/>
        <v>2.687661152349826</v>
      </c>
      <c r="W187">
        <v>225.1838763888889</v>
      </c>
      <c r="X187">
        <v>9.016205555555555</v>
      </c>
      <c r="Y187">
        <f t="shared" si="44"/>
        <v>104.08936205435597</v>
      </c>
      <c r="Z187">
        <f t="shared" si="45"/>
        <v>53.06716666666656</v>
      </c>
      <c r="AA187">
        <f t="shared" si="46"/>
        <v>116.8362934661596</v>
      </c>
      <c r="AB187">
        <f t="shared" si="47"/>
        <v>116.73021218472198</v>
      </c>
      <c r="AC187">
        <f t="shared" si="48"/>
        <v>96.82498704436117</v>
      </c>
      <c r="AD187">
        <f t="shared" si="49"/>
        <v>75.85149999999997</v>
      </c>
      <c r="AE187">
        <f t="shared" si="50"/>
        <v>122.99808197037343</v>
      </c>
      <c r="AG187">
        <f t="shared" si="51"/>
        <v>171.32586735408267</v>
      </c>
      <c r="AH187" s="43">
        <f t="shared" si="52"/>
        <v>263.77816764510897</v>
      </c>
      <c r="AI187">
        <f t="shared" si="53"/>
        <v>36175.83288825053</v>
      </c>
    </row>
    <row r="188" spans="1:35" ht="12.75">
      <c r="A188" s="2">
        <v>39783</v>
      </c>
      <c r="B188" s="18">
        <v>0.74375</v>
      </c>
      <c r="C188" s="18">
        <f t="shared" si="38"/>
        <v>0.7437500000014552</v>
      </c>
      <c r="D188">
        <v>223.7511536111111</v>
      </c>
      <c r="E188" s="10">
        <v>7.631697222222223</v>
      </c>
      <c r="F188">
        <v>223.62511805555556</v>
      </c>
      <c r="G188" s="10">
        <v>8.016872222222222</v>
      </c>
      <c r="H188" s="50">
        <f t="shared" si="39"/>
        <v>7.495149631843775</v>
      </c>
      <c r="I188" s="51">
        <f t="shared" si="40"/>
        <v>-23.110499999999963</v>
      </c>
      <c r="J188" s="51">
        <f t="shared" si="41"/>
        <v>24.295523831638743</v>
      </c>
      <c r="K188" s="55">
        <v>15.456848748892867</v>
      </c>
      <c r="L188" s="35"/>
      <c r="M188" s="27">
        <f t="shared" si="54"/>
        <v>171</v>
      </c>
      <c r="N188" s="28">
        <f t="shared" si="42"/>
        <v>-15.287068481294833</v>
      </c>
      <c r="O188" s="29">
        <f t="shared" si="43"/>
        <v>2.4212337856127433</v>
      </c>
      <c r="W188">
        <v>225.3825936111111</v>
      </c>
      <c r="X188">
        <v>8.891886111111111</v>
      </c>
      <c r="Y188">
        <f t="shared" si="44"/>
        <v>104.4179893188439</v>
      </c>
      <c r="Z188">
        <f t="shared" si="45"/>
        <v>52.500833333333325</v>
      </c>
      <c r="AA188">
        <f t="shared" si="46"/>
        <v>116.87366681200963</v>
      </c>
      <c r="AB188">
        <f t="shared" si="47"/>
        <v>116.76958632950831</v>
      </c>
      <c r="AC188">
        <f t="shared" si="48"/>
        <v>97.01934395795257</v>
      </c>
      <c r="AD188">
        <f t="shared" si="49"/>
        <v>75.61133333333329</v>
      </c>
      <c r="AE188">
        <f t="shared" si="50"/>
        <v>123.00336105357425</v>
      </c>
      <c r="AG188">
        <f t="shared" si="51"/>
        <v>171.40464784484203</v>
      </c>
      <c r="AH188" s="43">
        <f t="shared" si="52"/>
        <v>264.1725516972226</v>
      </c>
      <c r="AI188">
        <f t="shared" si="53"/>
        <v>36300.10381694058</v>
      </c>
    </row>
    <row r="189" spans="1:35" ht="12.75">
      <c r="A189" s="2">
        <v>39783</v>
      </c>
      <c r="B189" s="18">
        <v>0.7444444444444445</v>
      </c>
      <c r="C189" s="18">
        <f t="shared" si="38"/>
        <v>0.7444444444408873</v>
      </c>
      <c r="D189">
        <v>223.94673944444446</v>
      </c>
      <c r="E189" s="10">
        <v>7.510947222222223</v>
      </c>
      <c r="F189">
        <v>223.81849333333332</v>
      </c>
      <c r="G189" s="10">
        <v>7.901577777777778</v>
      </c>
      <c r="H189" s="50">
        <f t="shared" si="39"/>
        <v>7.628744832132245</v>
      </c>
      <c r="I189" s="51">
        <f t="shared" si="40"/>
        <v>-23.43783333333331</v>
      </c>
      <c r="J189" s="51">
        <f t="shared" si="41"/>
        <v>24.648119179257765</v>
      </c>
      <c r="K189" s="55">
        <v>15.456848748892867</v>
      </c>
      <c r="L189" s="35"/>
      <c r="M189" s="27">
        <f t="shared" si="54"/>
        <v>172</v>
      </c>
      <c r="N189" s="28">
        <f t="shared" si="42"/>
        <v>-15.326996542826752</v>
      </c>
      <c r="O189" s="29">
        <f t="shared" si="43"/>
        <v>2.1540688876095375</v>
      </c>
      <c r="W189">
        <v>225.58097</v>
      </c>
      <c r="X189">
        <v>8.767141666666667</v>
      </c>
      <c r="Y189">
        <f t="shared" si="44"/>
        <v>104.74458874001922</v>
      </c>
      <c r="Z189">
        <f t="shared" si="45"/>
        <v>51.93383333333337</v>
      </c>
      <c r="AA189">
        <f t="shared" si="46"/>
        <v>116.91258236396204</v>
      </c>
      <c r="AB189">
        <f t="shared" si="47"/>
        <v>116.81051106574606</v>
      </c>
      <c r="AC189">
        <f t="shared" si="48"/>
        <v>97.21252205770904</v>
      </c>
      <c r="AD189">
        <f t="shared" si="49"/>
        <v>75.37166666666667</v>
      </c>
      <c r="AE189">
        <f t="shared" si="50"/>
        <v>123.00879066526782</v>
      </c>
      <c r="AG189">
        <f t="shared" si="51"/>
        <v>171.48540542861593</v>
      </c>
      <c r="AH189" s="43">
        <f t="shared" si="52"/>
        <v>264.56949220848765</v>
      </c>
      <c r="AI189">
        <f t="shared" si="53"/>
        <v>36425.254239930764</v>
      </c>
    </row>
    <row r="190" spans="1:35" ht="12.75">
      <c r="A190" s="2">
        <v>39783</v>
      </c>
      <c r="B190" s="18">
        <v>0.7451388888888889</v>
      </c>
      <c r="C190" s="18">
        <f t="shared" si="38"/>
        <v>0.7451388888875954</v>
      </c>
      <c r="D190">
        <v>224.1420011111111</v>
      </c>
      <c r="E190" s="10">
        <v>7.389769444444445</v>
      </c>
      <c r="F190">
        <v>224.01156055555555</v>
      </c>
      <c r="G190" s="10">
        <v>7.785872222222222</v>
      </c>
      <c r="H190" s="50">
        <f t="shared" si="39"/>
        <v>7.7614281044020546</v>
      </c>
      <c r="I190" s="51">
        <f t="shared" si="40"/>
        <v>-23.766166666666635</v>
      </c>
      <c r="J190" s="68">
        <f t="shared" si="41"/>
        <v>25.001408845254666</v>
      </c>
      <c r="K190" s="58">
        <v>15.456848748892867</v>
      </c>
      <c r="L190" s="35"/>
      <c r="M190" s="27">
        <f t="shared" si="54"/>
        <v>173</v>
      </c>
      <c r="N190" s="28">
        <f t="shared" si="42"/>
        <v>-15.362255852735771</v>
      </c>
      <c r="O190" s="29">
        <f t="shared" si="43"/>
        <v>1.886247839356239</v>
      </c>
      <c r="W190">
        <v>225.77900611111113</v>
      </c>
      <c r="X190">
        <v>8.641972222222222</v>
      </c>
      <c r="Y190">
        <f t="shared" si="44"/>
        <v>105.06911761787059</v>
      </c>
      <c r="Z190">
        <f t="shared" si="45"/>
        <v>51.36599999999998</v>
      </c>
      <c r="AA190">
        <f t="shared" si="46"/>
        <v>116.9529197284015</v>
      </c>
      <c r="AB190">
        <f t="shared" si="47"/>
        <v>116.85286537600555</v>
      </c>
      <c r="AC190">
        <f t="shared" si="48"/>
        <v>97.40449632349521</v>
      </c>
      <c r="AD190">
        <f t="shared" si="49"/>
        <v>75.13216666666662</v>
      </c>
      <c r="AE190">
        <f t="shared" si="50"/>
        <v>123.01413891119006</v>
      </c>
      <c r="AG190">
        <f t="shared" si="51"/>
        <v>171.56787067894462</v>
      </c>
      <c r="AH190" s="43">
        <f t="shared" si="52"/>
        <v>264.9684674848462</v>
      </c>
      <c r="AI190">
        <f t="shared" si="53"/>
        <v>36551.13769017805</v>
      </c>
    </row>
    <row r="191" spans="1:35" ht="12.75">
      <c r="A191" s="2">
        <v>39783</v>
      </c>
      <c r="B191" s="18">
        <v>0.7458333333333332</v>
      </c>
      <c r="C191" s="18">
        <f t="shared" si="38"/>
        <v>0.7458333333343035</v>
      </c>
      <c r="D191">
        <v>224.33693972222224</v>
      </c>
      <c r="E191" s="10">
        <v>7.268166666666667</v>
      </c>
      <c r="F191">
        <v>224.20432</v>
      </c>
      <c r="G191" s="10">
        <v>7.669758333333333</v>
      </c>
      <c r="H191" s="50">
        <f t="shared" si="39"/>
        <v>7.893246459268783</v>
      </c>
      <c r="I191" s="51">
        <f t="shared" si="40"/>
        <v>-24.095499999999994</v>
      </c>
      <c r="J191" s="68">
        <f t="shared" si="41"/>
        <v>25.355402972872643</v>
      </c>
      <c r="K191" s="58">
        <v>15.456848748892867</v>
      </c>
      <c r="L191" s="35"/>
      <c r="M191" s="27">
        <f t="shared" si="54"/>
        <v>174</v>
      </c>
      <c r="N191" s="28">
        <f t="shared" si="42"/>
        <v>-15.392835670694536</v>
      </c>
      <c r="O191" s="29">
        <f t="shared" si="43"/>
        <v>1.6178522217385793</v>
      </c>
      <c r="W191">
        <v>225.97670333333335</v>
      </c>
      <c r="X191">
        <v>8.516383333333334</v>
      </c>
      <c r="Y191">
        <f t="shared" si="44"/>
        <v>105.39163231928734</v>
      </c>
      <c r="Z191">
        <f t="shared" si="45"/>
        <v>50.79750000000003</v>
      </c>
      <c r="AA191">
        <f t="shared" si="46"/>
        <v>116.99479547900349</v>
      </c>
      <c r="AB191">
        <f t="shared" si="47"/>
        <v>116.89676454256872</v>
      </c>
      <c r="AC191">
        <f t="shared" si="48"/>
        <v>97.59527542781687</v>
      </c>
      <c r="AD191">
        <f t="shared" si="49"/>
        <v>74.89300000000001</v>
      </c>
      <c r="AE191">
        <f t="shared" si="50"/>
        <v>123.0195075377537</v>
      </c>
      <c r="AG191">
        <f t="shared" si="51"/>
        <v>171.65220028861282</v>
      </c>
      <c r="AH191" s="43">
        <f t="shared" si="52"/>
        <v>265.36970598962984</v>
      </c>
      <c r="AI191">
        <f t="shared" si="53"/>
        <v>36677.81931082268</v>
      </c>
    </row>
    <row r="192" spans="1:35" ht="12.75">
      <c r="A192" s="2">
        <v>39783</v>
      </c>
      <c r="B192" s="18">
        <v>0.7465277777777778</v>
      </c>
      <c r="C192" s="18">
        <f t="shared" si="38"/>
        <v>0.7465277777810115</v>
      </c>
      <c r="D192">
        <v>224.5315563888889</v>
      </c>
      <c r="E192" s="10">
        <v>7.146138888888889</v>
      </c>
      <c r="F192">
        <v>224.39677277777778</v>
      </c>
      <c r="G192" s="10">
        <v>7.553238888888889</v>
      </c>
      <c r="H192" s="50">
        <f t="shared" si="39"/>
        <v>8.02419739164795</v>
      </c>
      <c r="I192" s="51">
        <f t="shared" si="40"/>
        <v>-24.425999999999988</v>
      </c>
      <c r="J192" s="51">
        <f t="shared" si="41"/>
        <v>25.71025514809468</v>
      </c>
      <c r="K192" s="55">
        <v>15.456848748892867</v>
      </c>
      <c r="L192" s="35"/>
      <c r="M192" s="27">
        <f t="shared" si="54"/>
        <v>175</v>
      </c>
      <c r="N192" s="28">
        <f t="shared" si="42"/>
        <v>-15.41872668179426</v>
      </c>
      <c r="O192" s="29">
        <f t="shared" si="43"/>
        <v>1.348963790661685</v>
      </c>
      <c r="W192">
        <v>226.17406277777778</v>
      </c>
      <c r="X192">
        <v>8.390372222222222</v>
      </c>
      <c r="Y192">
        <f t="shared" si="44"/>
        <v>105.71212319499342</v>
      </c>
      <c r="Z192">
        <f t="shared" si="45"/>
        <v>50.22799999999998</v>
      </c>
      <c r="AA192">
        <f t="shared" si="46"/>
        <v>117.03804925917667</v>
      </c>
      <c r="AB192">
        <f t="shared" si="47"/>
        <v>116.94204780898276</v>
      </c>
      <c r="AC192">
        <f t="shared" si="48"/>
        <v>97.78485212583874</v>
      </c>
      <c r="AD192">
        <f t="shared" si="49"/>
        <v>74.65399999999997</v>
      </c>
      <c r="AE192">
        <f t="shared" si="50"/>
        <v>123.02478214275425</v>
      </c>
      <c r="AG192">
        <f t="shared" si="51"/>
        <v>171.73822875366375</v>
      </c>
      <c r="AH192" s="43">
        <f t="shared" si="52"/>
        <v>265.7730865500256</v>
      </c>
      <c r="AI192">
        <f t="shared" si="53"/>
        <v>36805.27648704906</v>
      </c>
    </row>
    <row r="193" spans="1:35" ht="12.75">
      <c r="A193" s="2">
        <v>39783</v>
      </c>
      <c r="B193" s="18">
        <v>0.7472222222222222</v>
      </c>
      <c r="C193" s="18">
        <f t="shared" si="38"/>
        <v>0.7472222222204437</v>
      </c>
      <c r="D193">
        <v>224.72585138888888</v>
      </c>
      <c r="E193" s="10">
        <v>7.023688888888889</v>
      </c>
      <c r="F193">
        <v>224.58891972222224</v>
      </c>
      <c r="G193" s="10">
        <v>7.4363166666666665</v>
      </c>
      <c r="H193" s="50">
        <f t="shared" si="39"/>
        <v>8.154245257626975</v>
      </c>
      <c r="I193" s="51">
        <f t="shared" si="40"/>
        <v>-24.75766666666667</v>
      </c>
      <c r="J193" s="51">
        <f t="shared" si="41"/>
        <v>26.065950481409843</v>
      </c>
      <c r="K193" s="55">
        <v>15.456848748892867</v>
      </c>
      <c r="L193" s="35"/>
      <c r="M193" s="27">
        <f t="shared" si="54"/>
        <v>176</v>
      </c>
      <c r="N193" s="28">
        <f t="shared" si="42"/>
        <v>-15.439920999382148</v>
      </c>
      <c r="O193" s="29">
        <f t="shared" si="43"/>
        <v>1.0796644521464565</v>
      </c>
      <c r="W193">
        <v>226.37108527777778</v>
      </c>
      <c r="X193">
        <v>8.263947222222223</v>
      </c>
      <c r="Y193">
        <f t="shared" si="44"/>
        <v>106.03058059640334</v>
      </c>
      <c r="Z193">
        <f t="shared" si="45"/>
        <v>49.65783333333338</v>
      </c>
      <c r="AA193">
        <f t="shared" si="46"/>
        <v>117.08281015149704</v>
      </c>
      <c r="AB193">
        <f t="shared" si="47"/>
        <v>116.98884276422058</v>
      </c>
      <c r="AC193">
        <f t="shared" si="48"/>
        <v>97.97325164251278</v>
      </c>
      <c r="AD193">
        <f t="shared" si="49"/>
        <v>74.41550000000005</v>
      </c>
      <c r="AE193">
        <f t="shared" si="50"/>
        <v>123.03017791443342</v>
      </c>
      <c r="AG193">
        <f t="shared" si="51"/>
        <v>171.826199646992</v>
      </c>
      <c r="AH193" s="43">
        <f t="shared" si="52"/>
        <v>266.1789385473403</v>
      </c>
      <c r="AI193">
        <f t="shared" si="53"/>
        <v>36933.60072171635</v>
      </c>
    </row>
    <row r="194" spans="1:35" ht="12.75">
      <c r="A194" s="2">
        <v>39783</v>
      </c>
      <c r="B194" s="18">
        <v>0.7479166666666667</v>
      </c>
      <c r="C194" s="18">
        <f t="shared" si="38"/>
        <v>0.7479166666671517</v>
      </c>
      <c r="D194">
        <v>224.91982583333333</v>
      </c>
      <c r="E194" s="10">
        <v>6.900816666666667</v>
      </c>
      <c r="F194">
        <v>224.78076111111113</v>
      </c>
      <c r="G194" s="10">
        <v>7.318988888888889</v>
      </c>
      <c r="H194" s="50">
        <f t="shared" si="39"/>
        <v>8.28343715068533</v>
      </c>
      <c r="I194" s="51">
        <f t="shared" si="40"/>
        <v>-25.09033333333333</v>
      </c>
      <c r="J194" s="51">
        <f t="shared" si="41"/>
        <v>26.42234201972133</v>
      </c>
      <c r="K194" s="55">
        <v>15.456848748892867</v>
      </c>
      <c r="L194" s="35"/>
      <c r="M194" s="27">
        <f t="shared" si="54"/>
        <v>177</v>
      </c>
      <c r="N194" s="28">
        <f t="shared" si="42"/>
        <v>-15.456412167463753</v>
      </c>
      <c r="O194" s="29">
        <f t="shared" si="43"/>
        <v>0.8100362373801525</v>
      </c>
      <c r="W194">
        <v>226.56777194444444</v>
      </c>
      <c r="X194">
        <v>8.137105555555555</v>
      </c>
      <c r="Y194">
        <f t="shared" si="44"/>
        <v>106.34704579438142</v>
      </c>
      <c r="Z194">
        <f t="shared" si="45"/>
        <v>49.086999999999996</v>
      </c>
      <c r="AA194">
        <f t="shared" si="46"/>
        <v>117.12910704941046</v>
      </c>
      <c r="AB194">
        <f t="shared" si="47"/>
        <v>117.03717736679135</v>
      </c>
      <c r="AC194">
        <f t="shared" si="48"/>
        <v>98.160466730691</v>
      </c>
      <c r="AD194">
        <f t="shared" si="49"/>
        <v>74.17733333333332</v>
      </c>
      <c r="AE194">
        <f t="shared" si="50"/>
        <v>123.0355802572229</v>
      </c>
      <c r="AG194">
        <f t="shared" si="51"/>
        <v>171.9160314957012</v>
      </c>
      <c r="AH194" s="43">
        <f t="shared" si="52"/>
        <v>266.5870293263547</v>
      </c>
      <c r="AI194">
        <f t="shared" si="53"/>
        <v>37062.724709388305</v>
      </c>
    </row>
    <row r="195" spans="1:35" ht="12.75">
      <c r="A195" s="2">
        <v>39783</v>
      </c>
      <c r="B195" s="18">
        <v>0.748611111111111</v>
      </c>
      <c r="C195" s="18">
        <f t="shared" si="38"/>
        <v>0.7486111111138598</v>
      </c>
      <c r="D195">
        <v>225.1134811111111</v>
      </c>
      <c r="E195" s="10">
        <v>6.777527777777777</v>
      </c>
      <c r="F195">
        <v>224.9722986111111</v>
      </c>
      <c r="G195" s="10">
        <v>7.201261111111111</v>
      </c>
      <c r="H195" s="50">
        <f t="shared" si="39"/>
        <v>8.411753912510639</v>
      </c>
      <c r="I195" s="51">
        <f t="shared" si="40"/>
        <v>-25.424000000000024</v>
      </c>
      <c r="J195" s="51">
        <f t="shared" si="41"/>
        <v>26.77942082802836</v>
      </c>
      <c r="K195" s="55">
        <v>15.456848748892867</v>
      </c>
      <c r="L195" s="35"/>
      <c r="M195" s="27">
        <f t="shared" si="54"/>
        <v>178</v>
      </c>
      <c r="N195" s="28">
        <f t="shared" si="42"/>
        <v>-15.468195162669522</v>
      </c>
      <c r="O195" s="29">
        <f t="shared" si="43"/>
        <v>0.5401612777289523</v>
      </c>
      <c r="W195">
        <v>226.76412444444443</v>
      </c>
      <c r="X195">
        <v>8.009852777777779</v>
      </c>
      <c r="Y195">
        <f t="shared" si="44"/>
        <v>106.6615084793998</v>
      </c>
      <c r="Z195">
        <f t="shared" si="45"/>
        <v>48.515500000000046</v>
      </c>
      <c r="AA195">
        <f t="shared" si="46"/>
        <v>117.17692234971474</v>
      </c>
      <c r="AB195">
        <f t="shared" si="47"/>
        <v>117.087033028474</v>
      </c>
      <c r="AC195">
        <f t="shared" si="48"/>
        <v>98.34650553239774</v>
      </c>
      <c r="AD195">
        <f t="shared" si="49"/>
        <v>73.93950000000007</v>
      </c>
      <c r="AE195">
        <f t="shared" si="50"/>
        <v>123.04098833593605</v>
      </c>
      <c r="AG195">
        <f t="shared" si="51"/>
        <v>172.00771297217946</v>
      </c>
      <c r="AH195" s="43">
        <f t="shared" si="52"/>
        <v>266.9973315136791</v>
      </c>
      <c r="AI195">
        <f t="shared" si="53"/>
        <v>37192.64334626507</v>
      </c>
    </row>
    <row r="196" spans="1:35" ht="12.75">
      <c r="A196" s="2">
        <v>39783</v>
      </c>
      <c r="B196" s="18">
        <v>0.7493055555555556</v>
      </c>
      <c r="C196" s="18">
        <f t="shared" si="38"/>
        <v>0.7493055555532919</v>
      </c>
      <c r="D196">
        <v>225.30681777777778</v>
      </c>
      <c r="E196" s="10">
        <v>6.653825</v>
      </c>
      <c r="F196">
        <v>225.16353222222222</v>
      </c>
      <c r="G196" s="10">
        <v>7.083136111111111</v>
      </c>
      <c r="H196" s="50">
        <f t="shared" si="39"/>
        <v>8.539226074770445</v>
      </c>
      <c r="I196" s="51">
        <f t="shared" si="40"/>
        <v>-25.758666666666645</v>
      </c>
      <c r="J196" s="51">
        <f t="shared" si="41"/>
        <v>27.137193856411958</v>
      </c>
      <c r="K196" s="55">
        <v>15.456848748892867</v>
      </c>
      <c r="L196" s="35"/>
      <c r="M196" s="27">
        <f t="shared" si="54"/>
        <v>179</v>
      </c>
      <c r="N196" s="28">
        <f t="shared" si="42"/>
        <v>-15.47526639578497</v>
      </c>
      <c r="O196" s="29">
        <f t="shared" si="43"/>
        <v>0.27012177971988927</v>
      </c>
      <c r="W196">
        <v>226.9601436111111</v>
      </c>
      <c r="X196">
        <v>7.882186111111111</v>
      </c>
      <c r="Y196">
        <f t="shared" si="44"/>
        <v>106.97400864411178</v>
      </c>
      <c r="Z196">
        <f t="shared" si="45"/>
        <v>47.94300000000001</v>
      </c>
      <c r="AA196">
        <f t="shared" si="46"/>
        <v>117.2261479977505</v>
      </c>
      <c r="AB196">
        <f t="shared" si="47"/>
        <v>117.13830122256185</v>
      </c>
      <c r="AC196">
        <f t="shared" si="48"/>
        <v>98.5313768115073</v>
      </c>
      <c r="AD196">
        <f t="shared" si="49"/>
        <v>73.70166666666665</v>
      </c>
      <c r="AE196">
        <f t="shared" si="50"/>
        <v>123.04620224052297</v>
      </c>
      <c r="AG196">
        <f t="shared" si="51"/>
        <v>172.1010312305149</v>
      </c>
      <c r="AH196" s="43">
        <f t="shared" si="52"/>
        <v>267.40954409468543</v>
      </c>
      <c r="AI196">
        <f t="shared" si="53"/>
        <v>37323.27750794705</v>
      </c>
    </row>
    <row r="197" spans="1:35" ht="12.75">
      <c r="A197" s="2">
        <v>39783</v>
      </c>
      <c r="B197" s="18">
        <v>0.75</v>
      </c>
      <c r="C197" s="18">
        <f t="shared" si="38"/>
        <v>0.75</v>
      </c>
      <c r="D197">
        <v>225.49983666666665</v>
      </c>
      <c r="E197" s="10">
        <v>6.529705555555555</v>
      </c>
      <c r="F197">
        <v>225.3544633333333</v>
      </c>
      <c r="G197" s="10">
        <v>6.964611111111111</v>
      </c>
      <c r="H197" s="50">
        <f t="shared" si="39"/>
        <v>8.665818060137505</v>
      </c>
      <c r="I197" s="51">
        <f t="shared" si="40"/>
        <v>-26.094333333333353</v>
      </c>
      <c r="J197" s="51">
        <f t="shared" si="41"/>
        <v>27.495647560341574</v>
      </c>
      <c r="K197" s="55">
        <v>15.456848748892867</v>
      </c>
      <c r="L197" s="35"/>
      <c r="M197" s="27">
        <f t="shared" si="54"/>
        <v>180</v>
      </c>
      <c r="N197" s="28">
        <f t="shared" si="42"/>
        <v>-15.47762371284399</v>
      </c>
      <c r="O197" s="29">
        <f t="shared" si="43"/>
        <v>1.8962386777447832E-15</v>
      </c>
      <c r="W197">
        <v>227.15583055555555</v>
      </c>
      <c r="X197">
        <v>7.754113888888889</v>
      </c>
      <c r="Y197">
        <f t="shared" si="44"/>
        <v>107.28452143365536</v>
      </c>
      <c r="Z197">
        <f t="shared" si="45"/>
        <v>47.37016666666668</v>
      </c>
      <c r="AA197">
        <f t="shared" si="46"/>
        <v>117.27702771334306</v>
      </c>
      <c r="AB197">
        <f t="shared" si="47"/>
        <v>117.19122373174478</v>
      </c>
      <c r="AC197">
        <f t="shared" si="48"/>
        <v>98.71509045544961</v>
      </c>
      <c r="AD197">
        <f t="shared" si="49"/>
        <v>73.46450000000003</v>
      </c>
      <c r="AE197">
        <f t="shared" si="50"/>
        <v>123.05162267876683</v>
      </c>
      <c r="AG197">
        <f t="shared" si="51"/>
        <v>172.1964393009227</v>
      </c>
      <c r="AH197" s="43">
        <f t="shared" si="52"/>
        <v>267.82429795245145</v>
      </c>
      <c r="AI197">
        <f t="shared" si="53"/>
        <v>37454.80185675301</v>
      </c>
    </row>
    <row r="198" spans="1:35" ht="12.75">
      <c r="A198" s="56">
        <v>39783</v>
      </c>
      <c r="B198" s="57">
        <v>0.7506944444444444</v>
      </c>
      <c r="C198" s="18">
        <f t="shared" si="38"/>
        <v>0.7506944444467081</v>
      </c>
      <c r="D198">
        <v>225.69253916666668</v>
      </c>
      <c r="E198" s="10">
        <v>6.405175000000001</v>
      </c>
      <c r="F198">
        <v>225.54509277777777</v>
      </c>
      <c r="G198" s="10">
        <v>6.845694444444444</v>
      </c>
      <c r="H198" s="50">
        <f t="shared" si="39"/>
        <v>8.791560359494795</v>
      </c>
      <c r="I198" s="51">
        <f t="shared" si="40"/>
        <v>-26.431166666666588</v>
      </c>
      <c r="J198" s="51">
        <f t="shared" si="41"/>
        <v>27.85494758415006</v>
      </c>
      <c r="K198" s="55">
        <v>15.456848748892867</v>
      </c>
      <c r="L198" s="38"/>
      <c r="M198" s="27">
        <f t="shared" si="54"/>
        <v>181</v>
      </c>
      <c r="N198" s="28">
        <f t="shared" si="42"/>
        <v>-15.47526639578497</v>
      </c>
      <c r="O198" s="29">
        <f t="shared" si="43"/>
        <v>-0.2701217797198923</v>
      </c>
      <c r="W198">
        <v>227.3511863888889</v>
      </c>
      <c r="X198">
        <v>7.6256361111111115</v>
      </c>
      <c r="Y198">
        <f t="shared" si="44"/>
        <v>107.59305250062515</v>
      </c>
      <c r="Z198">
        <f t="shared" si="45"/>
        <v>46.79650000000006</v>
      </c>
      <c r="AA198">
        <f t="shared" si="46"/>
        <v>117.32935420708786</v>
      </c>
      <c r="AB198">
        <f t="shared" si="47"/>
        <v>117.24559302235664</v>
      </c>
      <c r="AC198">
        <f t="shared" si="48"/>
        <v>98.89762156373735</v>
      </c>
      <c r="AD198">
        <f t="shared" si="49"/>
        <v>73.22766666666665</v>
      </c>
      <c r="AE198">
        <f t="shared" si="50"/>
        <v>123.05702221494167</v>
      </c>
      <c r="AG198">
        <f t="shared" si="51"/>
        <v>172.2936626227926</v>
      </c>
      <c r="AH198" s="43">
        <f t="shared" si="52"/>
        <v>268.2413240061796</v>
      </c>
      <c r="AI198">
        <f t="shared" si="53"/>
        <v>37587.15385011306</v>
      </c>
    </row>
    <row r="199" spans="1:35" ht="12.75">
      <c r="A199" s="56">
        <v>39783</v>
      </c>
      <c r="B199" s="57">
        <v>0.751388888888889</v>
      </c>
      <c r="C199" s="18">
        <f t="shared" si="38"/>
        <v>0.7513888888861402</v>
      </c>
      <c r="D199">
        <v>225.8849261111111</v>
      </c>
      <c r="E199" s="10">
        <v>6.280236111111111</v>
      </c>
      <c r="F199">
        <v>225.7354211111111</v>
      </c>
      <c r="G199" s="10">
        <v>6.726386111111111</v>
      </c>
      <c r="H199" s="50">
        <f t="shared" si="39"/>
        <v>8.916466974700695</v>
      </c>
      <c r="I199" s="51">
        <f t="shared" si="40"/>
        <v>-26.769000000000016</v>
      </c>
      <c r="J199" s="51">
        <f t="shared" si="41"/>
        <v>28.214938318396676</v>
      </c>
      <c r="K199" s="55">
        <v>15.456848748892867</v>
      </c>
      <c r="L199" s="38"/>
      <c r="M199" s="27">
        <f t="shared" si="54"/>
        <v>182</v>
      </c>
      <c r="N199" s="28">
        <f t="shared" si="42"/>
        <v>-15.468195162669522</v>
      </c>
      <c r="O199" s="29">
        <f t="shared" si="43"/>
        <v>-0.5401612777289485</v>
      </c>
      <c r="W199">
        <v>227.54621277777778</v>
      </c>
      <c r="X199">
        <v>7.496752777777778</v>
      </c>
      <c r="Y199">
        <f t="shared" si="44"/>
        <v>107.89965910213719</v>
      </c>
      <c r="Z199">
        <f t="shared" si="45"/>
        <v>46.22200000000001</v>
      </c>
      <c r="AA199">
        <f t="shared" si="46"/>
        <v>117.38317476690352</v>
      </c>
      <c r="AB199">
        <f t="shared" si="47"/>
        <v>117.30145539138492</v>
      </c>
      <c r="AC199">
        <f t="shared" si="48"/>
        <v>99.07901206543994</v>
      </c>
      <c r="AD199">
        <f t="shared" si="49"/>
        <v>72.99100000000003</v>
      </c>
      <c r="AE199">
        <f t="shared" si="50"/>
        <v>123.0623285691588</v>
      </c>
      <c r="AG199">
        <f t="shared" si="51"/>
        <v>172.3926598655869</v>
      </c>
      <c r="AH199" s="43">
        <f t="shared" si="52"/>
        <v>268.660441654459</v>
      </c>
      <c r="AI199">
        <f t="shared" si="53"/>
        <v>37720.27932278945</v>
      </c>
    </row>
    <row r="200" spans="1:35" ht="12.75">
      <c r="A200" s="56">
        <v>39783</v>
      </c>
      <c r="B200" s="57">
        <v>0.7520833333333333</v>
      </c>
      <c r="C200" s="18">
        <f t="shared" si="38"/>
        <v>0.7520833333328483</v>
      </c>
      <c r="D200">
        <v>226.0769986111111</v>
      </c>
      <c r="E200" s="10">
        <v>6.154888888888889</v>
      </c>
      <c r="F200">
        <v>225.92544972222223</v>
      </c>
      <c r="G200" s="10">
        <v>6.60668611111111</v>
      </c>
      <c r="H200" s="50">
        <f t="shared" si="39"/>
        <v>9.040518826423368</v>
      </c>
      <c r="I200" s="51">
        <f t="shared" si="40"/>
        <v>-27.107833333333264</v>
      </c>
      <c r="J200" s="51">
        <f t="shared" si="41"/>
        <v>28.57561213130332</v>
      </c>
      <c r="K200" s="55">
        <v>15.456848748892867</v>
      </c>
      <c r="L200" s="38"/>
      <c r="M200" s="27">
        <f t="shared" si="54"/>
        <v>183</v>
      </c>
      <c r="N200" s="28">
        <f t="shared" si="42"/>
        <v>-15.456412167463753</v>
      </c>
      <c r="O200" s="29">
        <f t="shared" si="43"/>
        <v>-0.8100362373801486</v>
      </c>
      <c r="W200">
        <v>227.74091083333332</v>
      </c>
      <c r="X200">
        <v>7.367469444444444</v>
      </c>
      <c r="Y200">
        <f t="shared" si="44"/>
        <v>108.20431575243971</v>
      </c>
      <c r="Z200">
        <f t="shared" si="45"/>
        <v>45.647000000000006</v>
      </c>
      <c r="AA200">
        <f t="shared" si="46"/>
        <v>117.43859057589917</v>
      </c>
      <c r="AB200">
        <f t="shared" si="47"/>
        <v>117.3589105894412</v>
      </c>
      <c r="AC200">
        <f t="shared" si="48"/>
        <v>99.25925475802595</v>
      </c>
      <c r="AD200">
        <f t="shared" si="49"/>
        <v>72.75483333333327</v>
      </c>
      <c r="AE200">
        <f t="shared" si="50"/>
        <v>123.06772699810377</v>
      </c>
      <c r="AG200">
        <f t="shared" si="51"/>
        <v>172.49363348718745</v>
      </c>
      <c r="AH200" s="43">
        <f t="shared" si="52"/>
        <v>269.08192970530627</v>
      </c>
      <c r="AI200">
        <f t="shared" si="53"/>
        <v>37854.257435242296</v>
      </c>
    </row>
    <row r="201" spans="1:35" ht="12.75">
      <c r="A201" s="56">
        <v>39783</v>
      </c>
      <c r="B201" s="57">
        <v>0.7527777777777778</v>
      </c>
      <c r="C201" s="18">
        <f t="shared" si="38"/>
        <v>0.7527777777795563</v>
      </c>
      <c r="D201">
        <v>226.26875750000002</v>
      </c>
      <c r="E201" s="10">
        <v>6.029136111111111</v>
      </c>
      <c r="F201">
        <v>226.11517916666665</v>
      </c>
      <c r="G201" s="10">
        <v>6.486597222222223</v>
      </c>
      <c r="H201" s="50">
        <f t="shared" si="39"/>
        <v>9.163729917672022</v>
      </c>
      <c r="I201" s="51">
        <f t="shared" si="40"/>
        <v>-27.447666666666706</v>
      </c>
      <c r="J201" s="51">
        <f t="shared" si="41"/>
        <v>28.9369720504493</v>
      </c>
      <c r="K201" s="55">
        <v>15.456848748892867</v>
      </c>
      <c r="L201" s="38"/>
      <c r="M201" s="27">
        <f t="shared" si="54"/>
        <v>184</v>
      </c>
      <c r="N201" s="28">
        <f t="shared" si="42"/>
        <v>-15.439920999382148</v>
      </c>
      <c r="O201" s="29">
        <f t="shared" si="43"/>
        <v>-1.0796644521464525</v>
      </c>
      <c r="W201">
        <v>227.93528138888888</v>
      </c>
      <c r="X201">
        <v>7.237783333333334</v>
      </c>
      <c r="Y201">
        <f t="shared" si="44"/>
        <v>108.50702944328523</v>
      </c>
      <c r="Z201">
        <f t="shared" si="45"/>
        <v>45.07116666666667</v>
      </c>
      <c r="AA201">
        <f t="shared" si="46"/>
        <v>117.49547013949267</v>
      </c>
      <c r="AB201">
        <f t="shared" si="47"/>
        <v>117.41782666393283</v>
      </c>
      <c r="AC201">
        <f t="shared" si="48"/>
        <v>99.43834190449319</v>
      </c>
      <c r="AD201">
        <f t="shared" si="49"/>
        <v>72.51883333333338</v>
      </c>
      <c r="AE201">
        <f t="shared" si="50"/>
        <v>123.07300690542452</v>
      </c>
      <c r="AG201">
        <f t="shared" si="51"/>
        <v>172.5963466690172</v>
      </c>
      <c r="AH201" s="43">
        <f t="shared" si="52"/>
        <v>269.5054490953665</v>
      </c>
      <c r="AI201">
        <f t="shared" si="53"/>
        <v>37988.99784210278</v>
      </c>
    </row>
    <row r="202" spans="1:35" ht="12.75">
      <c r="A202" s="2">
        <v>39783</v>
      </c>
      <c r="B202" s="18">
        <v>0.7534722222222222</v>
      </c>
      <c r="C202" s="18">
        <f t="shared" si="38"/>
        <v>0.7534722222189885</v>
      </c>
      <c r="D202">
        <v>226.46020416666664</v>
      </c>
      <c r="E202" s="10">
        <v>5.902977777777778</v>
      </c>
      <c r="F202">
        <v>226.30461055555557</v>
      </c>
      <c r="G202" s="10">
        <v>6.366122222222222</v>
      </c>
      <c r="H202" s="50">
        <f t="shared" si="39"/>
        <v>9.286114311310433</v>
      </c>
      <c r="I202" s="51">
        <f t="shared" si="40"/>
        <v>-27.78866666666662</v>
      </c>
      <c r="J202" s="51">
        <f t="shared" si="41"/>
        <v>29.29917941024685</v>
      </c>
      <c r="K202" s="55">
        <v>15.456848748892867</v>
      </c>
      <c r="L202" s="38"/>
      <c r="M202" s="27">
        <f t="shared" si="54"/>
        <v>185</v>
      </c>
      <c r="N202" s="28">
        <f t="shared" si="42"/>
        <v>-15.41872668179426</v>
      </c>
      <c r="O202" s="29">
        <f t="shared" si="43"/>
        <v>-1.3489637906616812</v>
      </c>
      <c r="W202">
        <v>228.1293263888889</v>
      </c>
      <c r="X202">
        <v>7.107702777777777</v>
      </c>
      <c r="Y202">
        <f t="shared" si="44"/>
        <v>108.8078403207458</v>
      </c>
      <c r="Z202">
        <f t="shared" si="45"/>
        <v>44.49483333333332</v>
      </c>
      <c r="AA202">
        <f t="shared" si="46"/>
        <v>117.55397189642733</v>
      </c>
      <c r="AB202">
        <f t="shared" si="47"/>
        <v>117.47836053927959</v>
      </c>
      <c r="AC202">
        <f t="shared" si="48"/>
        <v>99.61629943815451</v>
      </c>
      <c r="AD202">
        <f t="shared" si="49"/>
        <v>72.28349999999993</v>
      </c>
      <c r="AE202">
        <f t="shared" si="50"/>
        <v>123.078476940536</v>
      </c>
      <c r="AG202">
        <f t="shared" si="51"/>
        <v>172.70115723046536</v>
      </c>
      <c r="AH202" s="43">
        <f t="shared" si="52"/>
        <v>269.9316282472102</v>
      </c>
      <c r="AI202">
        <f t="shared" si="53"/>
        <v>38124.6848709201</v>
      </c>
    </row>
    <row r="203" spans="1:35" ht="12.75">
      <c r="A203" s="2">
        <v>39783</v>
      </c>
      <c r="B203" s="18">
        <v>0.7541666666666668</v>
      </c>
      <c r="C203" s="18">
        <f t="shared" si="38"/>
        <v>0.7541666666656965</v>
      </c>
      <c r="D203">
        <v>226.65133944444446</v>
      </c>
      <c r="E203" s="10">
        <v>5.776422222222222</v>
      </c>
      <c r="F203">
        <v>226.4937447222222</v>
      </c>
      <c r="G203" s="10">
        <v>6.245261111111112</v>
      </c>
      <c r="H203" s="50">
        <f t="shared" si="39"/>
        <v>9.407669361452982</v>
      </c>
      <c r="I203" s="51">
        <f t="shared" si="40"/>
        <v>-28.13033333333337</v>
      </c>
      <c r="J203" s="51">
        <f t="shared" si="41"/>
        <v>29.661758145107775</v>
      </c>
      <c r="K203" s="55">
        <v>15.456848748892867</v>
      </c>
      <c r="L203" s="35"/>
      <c r="M203" s="27">
        <f t="shared" si="54"/>
        <v>186</v>
      </c>
      <c r="N203" s="28">
        <f t="shared" si="42"/>
        <v>-15.392835670694536</v>
      </c>
      <c r="O203" s="29">
        <f t="shared" si="43"/>
        <v>-1.6178522217385758</v>
      </c>
      <c r="W203">
        <v>228.32304666666667</v>
      </c>
      <c r="X203">
        <v>6.977227777777778</v>
      </c>
      <c r="Y203">
        <f t="shared" si="44"/>
        <v>109.10673946497181</v>
      </c>
      <c r="Z203">
        <f t="shared" si="45"/>
        <v>43.918</v>
      </c>
      <c r="AA203">
        <f t="shared" si="46"/>
        <v>117.61407790174286</v>
      </c>
      <c r="AB203">
        <f t="shared" si="47"/>
        <v>117.54049334938729</v>
      </c>
      <c r="AC203">
        <f t="shared" si="48"/>
        <v>99.79311866573723</v>
      </c>
      <c r="AD203">
        <f t="shared" si="49"/>
        <v>72.04833333333337</v>
      </c>
      <c r="AE203">
        <f t="shared" si="50"/>
        <v>123.08382862563639</v>
      </c>
      <c r="AG203">
        <f t="shared" si="51"/>
        <v>172.80775470470394</v>
      </c>
      <c r="AH203" s="43">
        <f t="shared" si="52"/>
        <v>270.35966467248704</v>
      </c>
      <c r="AI203">
        <f t="shared" si="53"/>
        <v>38261.07694260333</v>
      </c>
    </row>
    <row r="204" spans="1:35" ht="12.75">
      <c r="A204" s="2">
        <v>39783</v>
      </c>
      <c r="B204" s="18">
        <v>0.7548611111111111</v>
      </c>
      <c r="C204" s="18">
        <f t="shared" si="38"/>
        <v>0.7548611111124046</v>
      </c>
      <c r="D204">
        <v>226.84216444444445</v>
      </c>
      <c r="E204" s="10">
        <v>5.649463888888889</v>
      </c>
      <c r="F204">
        <v>226.68258277777778</v>
      </c>
      <c r="G204" s="10">
        <v>6.1240194444444445</v>
      </c>
      <c r="H204" s="50">
        <f t="shared" si="39"/>
        <v>9.528392652573636</v>
      </c>
      <c r="I204" s="51">
        <f t="shared" si="40"/>
        <v>-28.47333333333335</v>
      </c>
      <c r="J204" s="51">
        <f t="shared" si="41"/>
        <v>30.025338926525567</v>
      </c>
      <c r="K204" s="55">
        <v>15.456848748892867</v>
      </c>
      <c r="L204" s="35"/>
      <c r="M204" s="27">
        <f t="shared" si="54"/>
        <v>187</v>
      </c>
      <c r="N204" s="28">
        <f t="shared" si="42"/>
        <v>-15.362255852735773</v>
      </c>
      <c r="O204" s="29">
        <f t="shared" si="43"/>
        <v>-1.8862478393562352</v>
      </c>
      <c r="W204">
        <v>228.51644333333334</v>
      </c>
      <c r="X204">
        <v>6.846358333333333</v>
      </c>
      <c r="Y204">
        <f t="shared" si="44"/>
        <v>109.4037167914543</v>
      </c>
      <c r="Z204">
        <f t="shared" si="45"/>
        <v>43.340333333333305</v>
      </c>
      <c r="AA204">
        <f t="shared" si="46"/>
        <v>117.67564633869313</v>
      </c>
      <c r="AB204">
        <f t="shared" si="47"/>
        <v>117.60408278896088</v>
      </c>
      <c r="AC204">
        <f t="shared" si="48"/>
        <v>99.96879338634112</v>
      </c>
      <c r="AD204">
        <f t="shared" si="49"/>
        <v>71.81366666666665</v>
      </c>
      <c r="AE204">
        <f t="shared" si="50"/>
        <v>123.08924555472777</v>
      </c>
      <c r="AG204">
        <f t="shared" si="51"/>
        <v>172.91628347299738</v>
      </c>
      <c r="AH204" s="43">
        <f t="shared" si="52"/>
        <v>270.7902308199465</v>
      </c>
      <c r="AI204">
        <f t="shared" si="53"/>
        <v>38398.393233672905</v>
      </c>
    </row>
    <row r="205" spans="1:35" ht="12.75">
      <c r="A205" s="2">
        <v>39783</v>
      </c>
      <c r="B205" s="18">
        <v>0.7555555555555555</v>
      </c>
      <c r="C205" s="18">
        <f t="shared" si="38"/>
        <v>0.7555555555591127</v>
      </c>
      <c r="D205">
        <v>227.03268055555557</v>
      </c>
      <c r="E205" s="10">
        <v>5.522108333333334</v>
      </c>
      <c r="F205">
        <v>226.8711252777778</v>
      </c>
      <c r="G205" s="10">
        <v>6.002394444444445</v>
      </c>
      <c r="H205" s="50">
        <f t="shared" si="39"/>
        <v>9.648331349960205</v>
      </c>
      <c r="I205" s="51">
        <f t="shared" si="40"/>
        <v>-28.817166666666658</v>
      </c>
      <c r="J205" s="51">
        <f t="shared" si="41"/>
        <v>30.389461866460696</v>
      </c>
      <c r="K205" s="55">
        <v>15.456848748892867</v>
      </c>
      <c r="L205" s="35"/>
      <c r="M205" s="27">
        <f t="shared" si="54"/>
        <v>188</v>
      </c>
      <c r="N205" s="28">
        <f t="shared" si="42"/>
        <v>-15.32699654282675</v>
      </c>
      <c r="O205" s="29">
        <f t="shared" si="43"/>
        <v>-2.1540688876095406</v>
      </c>
      <c r="W205">
        <v>228.70951833333334</v>
      </c>
      <c r="X205">
        <v>6.715097222222222</v>
      </c>
      <c r="Y205">
        <f t="shared" si="44"/>
        <v>109.69884682293518</v>
      </c>
      <c r="Z205">
        <f t="shared" si="45"/>
        <v>42.762166666666644</v>
      </c>
      <c r="AA205">
        <f t="shared" si="46"/>
        <v>117.7388631349461</v>
      </c>
      <c r="AB205">
        <f t="shared" si="47"/>
        <v>117.66931332780884</v>
      </c>
      <c r="AC205">
        <f t="shared" si="48"/>
        <v>100.14334859666249</v>
      </c>
      <c r="AD205">
        <f t="shared" si="49"/>
        <v>71.57933333333331</v>
      </c>
      <c r="AE205">
        <f t="shared" si="50"/>
        <v>123.09464337897528</v>
      </c>
      <c r="AG205">
        <f t="shared" si="51"/>
        <v>173.02673352242348</v>
      </c>
      <c r="AH205" s="43">
        <f t="shared" si="52"/>
        <v>271.2229683803821</v>
      </c>
      <c r="AI205">
        <f t="shared" si="53"/>
        <v>38536.51580040533</v>
      </c>
    </row>
    <row r="206" spans="1:35" ht="12.75">
      <c r="A206" s="2">
        <v>39783</v>
      </c>
      <c r="B206" s="18">
        <v>0.75625</v>
      </c>
      <c r="C206" s="18">
        <f t="shared" si="38"/>
        <v>0.7562499999985448</v>
      </c>
      <c r="D206">
        <v>227.22288833333334</v>
      </c>
      <c r="E206" s="10">
        <v>5.394358333333334</v>
      </c>
      <c r="F206">
        <v>227.0593738888889</v>
      </c>
      <c r="G206" s="10">
        <v>5.880394444444445</v>
      </c>
      <c r="H206" s="50">
        <f t="shared" si="39"/>
        <v>9.767416557554347</v>
      </c>
      <c r="I206" s="51">
        <f t="shared" si="40"/>
        <v>-29.162166666666653</v>
      </c>
      <c r="J206" s="51">
        <f t="shared" si="41"/>
        <v>30.75442067253471</v>
      </c>
      <c r="K206" s="55">
        <v>15.456848748892867</v>
      </c>
      <c r="L206" s="35"/>
      <c r="M206" s="27">
        <f t="shared" si="54"/>
        <v>189</v>
      </c>
      <c r="N206" s="28">
        <f t="shared" si="42"/>
        <v>-15.287068481294835</v>
      </c>
      <c r="O206" s="29">
        <f t="shared" si="43"/>
        <v>-2.4212337856127393</v>
      </c>
      <c r="W206">
        <v>228.9022725</v>
      </c>
      <c r="X206">
        <v>6.583447222222222</v>
      </c>
      <c r="Y206">
        <f t="shared" si="44"/>
        <v>109.99206926299713</v>
      </c>
      <c r="Z206">
        <f t="shared" si="45"/>
        <v>42.18316666666661</v>
      </c>
      <c r="AA206">
        <f t="shared" si="46"/>
        <v>117.80354345597475</v>
      </c>
      <c r="AB206">
        <f t="shared" si="47"/>
        <v>117.73599964116974</v>
      </c>
      <c r="AC206">
        <f t="shared" si="48"/>
        <v>100.31679324555144</v>
      </c>
      <c r="AD206">
        <f t="shared" si="49"/>
        <v>71.34533333333326</v>
      </c>
      <c r="AE206">
        <f t="shared" si="50"/>
        <v>123.10002272751679</v>
      </c>
      <c r="AG206">
        <f t="shared" si="51"/>
        <v>173.1390332570969</v>
      </c>
      <c r="AH206" s="43">
        <f t="shared" si="52"/>
        <v>271.65798685602624</v>
      </c>
      <c r="AI206">
        <f t="shared" si="53"/>
        <v>38675.491788563144</v>
      </c>
    </row>
    <row r="207" spans="1:35" ht="12.75">
      <c r="A207" s="2">
        <v>39783</v>
      </c>
      <c r="B207" s="18">
        <v>0.7569444444444445</v>
      </c>
      <c r="C207" s="18">
        <f t="shared" si="38"/>
        <v>0.7569444444452529</v>
      </c>
      <c r="D207">
        <v>227.41278944444446</v>
      </c>
      <c r="E207" s="10">
        <v>5.266216666666667</v>
      </c>
      <c r="F207">
        <v>227.24732916666665</v>
      </c>
      <c r="G207" s="10">
        <v>5.758013888888889</v>
      </c>
      <c r="H207" s="50">
        <f t="shared" si="39"/>
        <v>9.885712093460915</v>
      </c>
      <c r="I207" s="51">
        <f t="shared" si="40"/>
        <v>-29.50783333333332</v>
      </c>
      <c r="J207" s="51">
        <f t="shared" si="41"/>
        <v>31.119761111271025</v>
      </c>
      <c r="K207" s="55">
        <v>15.456848748892867</v>
      </c>
      <c r="L207" s="35"/>
      <c r="M207" s="27">
        <f t="shared" si="54"/>
        <v>190</v>
      </c>
      <c r="N207" s="28">
        <f t="shared" si="42"/>
        <v>-15.242483830614358</v>
      </c>
      <c r="O207" s="29">
        <f t="shared" si="43"/>
        <v>-2.687661152349829</v>
      </c>
      <c r="W207">
        <v>229.09470722222224</v>
      </c>
      <c r="X207">
        <v>6.451411111111112</v>
      </c>
      <c r="Y207">
        <f t="shared" si="44"/>
        <v>110.28342605803915</v>
      </c>
      <c r="Z207">
        <f t="shared" si="45"/>
        <v>41.60383333333337</v>
      </c>
      <c r="AA207">
        <f t="shared" si="46"/>
        <v>117.86989866427633</v>
      </c>
      <c r="AB207">
        <f t="shared" si="47"/>
        <v>117.80435146150299</v>
      </c>
      <c r="AC207">
        <f t="shared" si="48"/>
        <v>100.48910312064343</v>
      </c>
      <c r="AD207">
        <f t="shared" si="49"/>
        <v>71.1116666666667</v>
      </c>
      <c r="AE207">
        <f t="shared" si="50"/>
        <v>123.10535724371391</v>
      </c>
      <c r="AG207">
        <f t="shared" si="51"/>
        <v>173.25322947885206</v>
      </c>
      <c r="AH207" s="43">
        <f t="shared" si="52"/>
        <v>272.09501701926126</v>
      </c>
      <c r="AI207">
        <f t="shared" si="53"/>
        <v>38815.227827289025</v>
      </c>
    </row>
    <row r="208" spans="1:35" ht="12.75">
      <c r="A208" s="2">
        <v>39783</v>
      </c>
      <c r="B208" s="18">
        <v>0.7576388888888889</v>
      </c>
      <c r="C208" s="18">
        <f t="shared" si="38"/>
        <v>0.757638888891961</v>
      </c>
      <c r="D208">
        <v>227.6023847222222</v>
      </c>
      <c r="E208" s="10">
        <v>5.137683333333333</v>
      </c>
      <c r="F208">
        <v>227.43499222222223</v>
      </c>
      <c r="G208" s="10">
        <v>5.63526111111111</v>
      </c>
      <c r="H208" s="50">
        <f t="shared" si="39"/>
        <v>10.003198876489533</v>
      </c>
      <c r="I208" s="51">
        <f t="shared" si="40"/>
        <v>-29.85466666666662</v>
      </c>
      <c r="J208" s="51">
        <f t="shared" si="41"/>
        <v>31.485950986755608</v>
      </c>
      <c r="K208" s="55">
        <v>15.450867076851821</v>
      </c>
      <c r="L208" s="35"/>
      <c r="M208" s="27">
        <f t="shared" si="54"/>
        <v>191</v>
      </c>
      <c r="N208" s="28">
        <f t="shared" si="42"/>
        <v>-15.19325617170182</v>
      </c>
      <c r="O208" s="29">
        <f t="shared" si="43"/>
        <v>-2.9532698314639476</v>
      </c>
      <c r="W208">
        <v>229.28682416666666</v>
      </c>
      <c r="X208">
        <v>6.318991666666666</v>
      </c>
      <c r="Y208">
        <f t="shared" si="44"/>
        <v>110.57293986213604</v>
      </c>
      <c r="Z208">
        <f t="shared" si="45"/>
        <v>41.02383333333336</v>
      </c>
      <c r="AA208">
        <f t="shared" si="46"/>
        <v>117.93782230954015</v>
      </c>
      <c r="AB208">
        <f t="shared" si="47"/>
        <v>117.87426179003225</v>
      </c>
      <c r="AC208">
        <f t="shared" si="48"/>
        <v>100.66032085179262</v>
      </c>
      <c r="AD208">
        <f t="shared" si="49"/>
        <v>70.87849999999997</v>
      </c>
      <c r="AE208">
        <f t="shared" si="50"/>
        <v>123.11077108131454</v>
      </c>
      <c r="AG208">
        <f t="shared" si="51"/>
        <v>173.36942347741967</v>
      </c>
      <c r="AH208" s="43">
        <f t="shared" si="52"/>
        <v>272.5345443776103</v>
      </c>
      <c r="AI208">
        <f t="shared" si="53"/>
        <v>38955.884538559265</v>
      </c>
    </row>
    <row r="209" spans="1:35" ht="12.75">
      <c r="A209" s="2">
        <v>39783</v>
      </c>
      <c r="B209" s="18">
        <v>0.7583333333333333</v>
      </c>
      <c r="C209" s="18">
        <f t="shared" si="38"/>
        <v>0.7583333333313931</v>
      </c>
      <c r="D209">
        <v>227.79167555555554</v>
      </c>
      <c r="E209" s="10">
        <v>5.008758333333334</v>
      </c>
      <c r="F209">
        <v>227.62236416666667</v>
      </c>
      <c r="G209" s="10">
        <v>5.512136111111111</v>
      </c>
      <c r="H209" s="50">
        <f t="shared" si="39"/>
        <v>10.119891016123397</v>
      </c>
      <c r="I209" s="51">
        <f t="shared" si="40"/>
        <v>-30.202666666666662</v>
      </c>
      <c r="J209" s="51">
        <f t="shared" si="41"/>
        <v>31.85299464659473</v>
      </c>
      <c r="K209" s="55">
        <v>15.450867076851821</v>
      </c>
      <c r="L209" s="35"/>
      <c r="M209" s="27">
        <f t="shared" si="54"/>
        <v>192</v>
      </c>
      <c r="N209" s="28">
        <f t="shared" si="42"/>
        <v>-15.139400499779004</v>
      </c>
      <c r="O209" s="29">
        <f t="shared" si="43"/>
        <v>-3.2179789159784424</v>
      </c>
      <c r="W209">
        <v>229.47862444444445</v>
      </c>
      <c r="X209">
        <v>6.186188888888889</v>
      </c>
      <c r="Y209">
        <f t="shared" si="44"/>
        <v>110.86060183314918</v>
      </c>
      <c r="Z209">
        <f t="shared" si="45"/>
        <v>40.44316666666667</v>
      </c>
      <c r="AA209">
        <f t="shared" si="46"/>
        <v>118.00729964216544</v>
      </c>
      <c r="AB209">
        <f t="shared" si="47"/>
        <v>117.94571495315986</v>
      </c>
      <c r="AC209">
        <f t="shared" si="48"/>
        <v>100.83042267482254</v>
      </c>
      <c r="AD209">
        <f t="shared" si="49"/>
        <v>70.64583333333333</v>
      </c>
      <c r="AE209">
        <f t="shared" si="50"/>
        <v>123.11623736999307</v>
      </c>
      <c r="AG209">
        <f t="shared" si="51"/>
        <v>173.48759016406993</v>
      </c>
      <c r="AH209" s="43">
        <f t="shared" si="52"/>
        <v>272.97653165875323</v>
      </c>
      <c r="AI209">
        <f t="shared" si="53"/>
        <v>39097.45509464745</v>
      </c>
    </row>
    <row r="210" spans="1:35" ht="12.75">
      <c r="A210" s="2">
        <v>39783</v>
      </c>
      <c r="B210" s="18">
        <v>0.7590277777777777</v>
      </c>
      <c r="C210" s="18">
        <f aca="true" t="shared" si="55" ref="C210:C273">B210+A210-$A$17</f>
        <v>0.7590277777781012</v>
      </c>
      <c r="D210">
        <v>227.98066305555557</v>
      </c>
      <c r="E210" s="10">
        <v>4.87945</v>
      </c>
      <c r="F210">
        <v>227.80944583333334</v>
      </c>
      <c r="G210" s="10">
        <v>5.388638888888889</v>
      </c>
      <c r="H210" s="50">
        <f aca="true" t="shared" si="56" ref="H210:H273">(D210-F210)*COS(RADIANS(E210))*60</f>
        <v>10.235802506336974</v>
      </c>
      <c r="I210" s="51">
        <f aca="true" t="shared" si="57" ref="I210:I273">(E210-G210)*60</f>
        <v>-30.55133333333332</v>
      </c>
      <c r="J210" s="51">
        <f aca="true" t="shared" si="58" ref="J210:J273">SQRT(H210^2+I210^2)</f>
        <v>32.22042242729257</v>
      </c>
      <c r="K210" s="55">
        <v>15.450867076851821</v>
      </c>
      <c r="L210" s="35"/>
      <c r="M210" s="27">
        <f t="shared" si="54"/>
        <v>193</v>
      </c>
      <c r="N210" s="28">
        <f aca="true" t="shared" si="59" ref="N210:N273">$N$12*COS(RADIANS(M210))</f>
        <v>-15.080933219805292</v>
      </c>
      <c r="O210" s="29">
        <f aca="true" t="shared" si="60" ref="O210:O273">$N$12*SIN(RADIANS(M210))</f>
        <v>-3.4817077729418613</v>
      </c>
      <c r="W210">
        <v>229.6701097222222</v>
      </c>
      <c r="X210">
        <v>6.053005555555555</v>
      </c>
      <c r="Y210">
        <f aca="true" t="shared" si="61" ref="Y210:Y273">(W210-F210)*COS(RADIANS(G210))*60</f>
        <v>111.14645288523127</v>
      </c>
      <c r="Z210">
        <f aca="true" t="shared" si="62" ref="Z210:Z273">(X210-G210)*60</f>
        <v>39.861999999999966</v>
      </c>
      <c r="AA210">
        <f aca="true" t="shared" si="63" ref="AA210:AA273">SQRT(Y210^2+Z210^2)</f>
        <v>118.07841899758368</v>
      </c>
      <c r="AB210">
        <f aca="true" t="shared" si="64" ref="AB210:AB273">60*DEGREES(ACOS(SIN(RADIANS(X210))*SIN(RADIANS(G210))+COS(RADIANS(X210))*COS(RADIANS(G210))*COS(RADIANS(F210-W210))))</f>
        <v>118.01879810132928</v>
      </c>
      <c r="AC210">
        <f aca="true" t="shared" si="65" ref="AC210:AC273">(W210-D210)*COS(RADIANS(E210))*60</f>
        <v>100.99943335457482</v>
      </c>
      <c r="AD210">
        <f aca="true" t="shared" si="66" ref="AD210:AD273">(X210-E210)*60</f>
        <v>70.41333333333328</v>
      </c>
      <c r="AE210">
        <f aca="true" t="shared" si="67" ref="AE210:AE273">SQRT(AC210^2+AD210^2)</f>
        <v>123.12157832425763</v>
      </c>
      <c r="AG210">
        <f aca="true" t="shared" si="68" ref="AG210:AG273">SQRT(J210^2+AA210^2+AE210^2)</f>
        <v>173.607579625483</v>
      </c>
      <c r="AH210" s="43">
        <f aca="true" t="shared" si="69" ref="AH210:AH273">(J210+AA210+AE210)</f>
        <v>273.4204197491339</v>
      </c>
      <c r="AI210">
        <f aca="true" t="shared" si="70" ref="AI210:AI273">SQRT(AH210*(AH210-J210)*(AH210-AA210)*(AH210-AE210))</f>
        <v>39239.76391554333</v>
      </c>
    </row>
    <row r="211" spans="1:35" ht="12.75">
      <c r="A211" s="2">
        <v>39783</v>
      </c>
      <c r="B211" s="18">
        <v>0.7597222222222223</v>
      </c>
      <c r="C211" s="18">
        <f t="shared" si="55"/>
        <v>0.7597222222248092</v>
      </c>
      <c r="D211">
        <v>228.16934833333332</v>
      </c>
      <c r="E211" s="10">
        <v>4.749752777777778</v>
      </c>
      <c r="F211">
        <v>227.9962386111111</v>
      </c>
      <c r="G211" s="10">
        <v>5.264772222222223</v>
      </c>
      <c r="H211" s="50">
        <f t="shared" si="56"/>
        <v>10.350914349892836</v>
      </c>
      <c r="I211" s="51">
        <f t="shared" si="57"/>
        <v>-30.90116666666667</v>
      </c>
      <c r="J211" s="51">
        <f t="shared" si="58"/>
        <v>32.5887024786187</v>
      </c>
      <c r="K211" s="55">
        <v>15.450867076851821</v>
      </c>
      <c r="L211" s="35"/>
      <c r="M211" s="27">
        <f t="shared" si="54"/>
        <v>194</v>
      </c>
      <c r="N211" s="28">
        <f t="shared" si="59"/>
        <v>-15.017872141480543</v>
      </c>
      <c r="O211" s="29">
        <f t="shared" si="60"/>
        <v>-3.744376067989582</v>
      </c>
      <c r="W211">
        <v>229.8612811111111</v>
      </c>
      <c r="X211">
        <v>5.919444444444445</v>
      </c>
      <c r="Y211">
        <f t="shared" si="61"/>
        <v>111.43046706728856</v>
      </c>
      <c r="Z211">
        <f t="shared" si="62"/>
        <v>39.28033333333335</v>
      </c>
      <c r="AA211">
        <f t="shared" si="63"/>
        <v>118.1511471701052</v>
      </c>
      <c r="AB211">
        <f t="shared" si="64"/>
        <v>118.09347709757714</v>
      </c>
      <c r="AC211">
        <f t="shared" si="65"/>
        <v>101.16734660386447</v>
      </c>
      <c r="AD211">
        <f t="shared" si="66"/>
        <v>70.18150000000003</v>
      </c>
      <c r="AE211">
        <f t="shared" si="67"/>
        <v>123.12706835264314</v>
      </c>
      <c r="AG211">
        <f t="shared" si="68"/>
        <v>173.72965224154524</v>
      </c>
      <c r="AH211" s="43">
        <f t="shared" si="69"/>
        <v>273.866918001367</v>
      </c>
      <c r="AI211">
        <f t="shared" si="70"/>
        <v>39383.03506986704</v>
      </c>
    </row>
    <row r="212" spans="1:35" ht="12.75">
      <c r="A212" s="2">
        <v>39783</v>
      </c>
      <c r="B212" s="18">
        <v>0.7604166666666666</v>
      </c>
      <c r="C212" s="18">
        <f t="shared" si="55"/>
        <v>0.7604166666642413</v>
      </c>
      <c r="D212">
        <v>228.35773277777778</v>
      </c>
      <c r="E212" s="10">
        <v>4.619675000000001</v>
      </c>
      <c r="F212">
        <v>228.1827436111111</v>
      </c>
      <c r="G212" s="10">
        <v>5.1405416666666675</v>
      </c>
      <c r="H212" s="50">
        <f t="shared" si="56"/>
        <v>10.465240550570305</v>
      </c>
      <c r="I212" s="51">
        <f t="shared" si="57"/>
        <v>-31.251999999999995</v>
      </c>
      <c r="J212" s="51">
        <f t="shared" si="58"/>
        <v>32.957681407849385</v>
      </c>
      <c r="K212" s="55">
        <v>15.450867076851821</v>
      </c>
      <c r="L212" s="35"/>
      <c r="M212" s="27">
        <f t="shared" si="54"/>
        <v>195</v>
      </c>
      <c r="N212" s="28">
        <f t="shared" si="59"/>
        <v>-14.950236473820109</v>
      </c>
      <c r="O212" s="29">
        <f t="shared" si="60"/>
        <v>-4.005903789814414</v>
      </c>
      <c r="W212">
        <v>230.05214</v>
      </c>
      <c r="X212">
        <v>5.785505555555555</v>
      </c>
      <c r="Y212">
        <f t="shared" si="61"/>
        <v>111.71265114662462</v>
      </c>
      <c r="Z212">
        <f t="shared" si="62"/>
        <v>38.69783333333325</v>
      </c>
      <c r="AA212">
        <f t="shared" si="63"/>
        <v>118.22537261900209</v>
      </c>
      <c r="AB212">
        <f t="shared" si="64"/>
        <v>118.16963987044642</v>
      </c>
      <c r="AC212">
        <f t="shared" si="65"/>
        <v>101.33415404483995</v>
      </c>
      <c r="AD212">
        <f t="shared" si="66"/>
        <v>69.94983333333325</v>
      </c>
      <c r="AE212">
        <f t="shared" si="67"/>
        <v>123.13240824147172</v>
      </c>
      <c r="AG212">
        <f t="shared" si="68"/>
        <v>173.8534942243832</v>
      </c>
      <c r="AH212" s="43">
        <f t="shared" si="69"/>
        <v>274.3154622683232</v>
      </c>
      <c r="AI212">
        <f t="shared" si="70"/>
        <v>39527.10598462722</v>
      </c>
    </row>
    <row r="213" spans="1:35" ht="12.75">
      <c r="A213" s="2">
        <v>39783</v>
      </c>
      <c r="B213" s="18">
        <v>0.7611111111111111</v>
      </c>
      <c r="C213" s="18">
        <f t="shared" si="55"/>
        <v>0.7611111111109494</v>
      </c>
      <c r="D213">
        <v>228.5458172222222</v>
      </c>
      <c r="E213" s="10">
        <v>4.489216666666667</v>
      </c>
      <c r="F213">
        <v>228.36896166666668</v>
      </c>
      <c r="G213" s="10">
        <v>5.015944444444444</v>
      </c>
      <c r="H213" s="50">
        <f t="shared" si="56"/>
        <v>10.57877863752137</v>
      </c>
      <c r="I213" s="51">
        <f t="shared" si="57"/>
        <v>-31.603666666666648</v>
      </c>
      <c r="J213" s="51">
        <f t="shared" si="58"/>
        <v>33.327200666114386</v>
      </c>
      <c r="K213" s="55">
        <v>15.450867076851821</v>
      </c>
      <c r="L213" s="35"/>
      <c r="M213" s="27">
        <f t="shared" si="54"/>
        <v>196</v>
      </c>
      <c r="N213" s="28">
        <f t="shared" si="59"/>
        <v>-14.878046819303554</v>
      </c>
      <c r="O213" s="29">
        <f t="shared" si="60"/>
        <v>-4.2662112745388</v>
      </c>
      <c r="W213">
        <v>230.24268805555553</v>
      </c>
      <c r="X213">
        <v>5.651194444444445</v>
      </c>
      <c r="Y213">
        <f t="shared" si="61"/>
        <v>111.99304660282988</v>
      </c>
      <c r="Z213">
        <f t="shared" si="62"/>
        <v>38.11500000000006</v>
      </c>
      <c r="AA213">
        <f t="shared" si="63"/>
        <v>118.30129209938339</v>
      </c>
      <c r="AB213">
        <f t="shared" si="64"/>
        <v>118.24748158731508</v>
      </c>
      <c r="AC213">
        <f t="shared" si="65"/>
        <v>101.49989841095464</v>
      </c>
      <c r="AD213">
        <f t="shared" si="66"/>
        <v>69.7186666666667</v>
      </c>
      <c r="AE213">
        <f t="shared" si="67"/>
        <v>123.1378165277097</v>
      </c>
      <c r="AG213">
        <f t="shared" si="68"/>
        <v>173.97936623587</v>
      </c>
      <c r="AH213" s="43">
        <f t="shared" si="69"/>
        <v>274.7663092932075</v>
      </c>
      <c r="AI213">
        <f t="shared" si="70"/>
        <v>39672.04471066541</v>
      </c>
    </row>
    <row r="214" spans="1:35" ht="12.75">
      <c r="A214" s="2">
        <v>39783</v>
      </c>
      <c r="B214" s="18">
        <v>0.7618055555555556</v>
      </c>
      <c r="C214" s="18">
        <f t="shared" si="55"/>
        <v>0.7618055555576575</v>
      </c>
      <c r="D214">
        <v>228.7336036111111</v>
      </c>
      <c r="E214" s="10">
        <v>4.358377777777777</v>
      </c>
      <c r="F214">
        <v>228.5548938888889</v>
      </c>
      <c r="G214" s="10">
        <v>4.890983333333333</v>
      </c>
      <c r="H214" s="50">
        <f t="shared" si="56"/>
        <v>10.691575995017365</v>
      </c>
      <c r="I214" s="51">
        <f t="shared" si="57"/>
        <v>-31.956333333333333</v>
      </c>
      <c r="J214" s="51">
        <f t="shared" si="58"/>
        <v>33.697433691133554</v>
      </c>
      <c r="K214" s="55">
        <v>15.450867076851821</v>
      </c>
      <c r="L214" s="35"/>
      <c r="M214" s="27">
        <f t="shared" si="54"/>
        <v>197</v>
      </c>
      <c r="N214" s="28">
        <f t="shared" si="59"/>
        <v>-14.801325167598963</v>
      </c>
      <c r="O214" s="29">
        <f t="shared" si="60"/>
        <v>-4.525219229981252</v>
      </c>
      <c r="W214">
        <v>230.43292694444443</v>
      </c>
      <c r="X214">
        <v>5.516511111111111</v>
      </c>
      <c r="Y214">
        <f t="shared" si="61"/>
        <v>112.2716773525379</v>
      </c>
      <c r="Z214">
        <f t="shared" si="62"/>
        <v>37.53166666666669</v>
      </c>
      <c r="AA214">
        <f t="shared" si="63"/>
        <v>118.37886440716582</v>
      </c>
      <c r="AB214">
        <f t="shared" si="64"/>
        <v>118.32696032143043</v>
      </c>
      <c r="AC214">
        <f t="shared" si="65"/>
        <v>101.66455597669567</v>
      </c>
      <c r="AD214">
        <f t="shared" si="66"/>
        <v>69.48800000000003</v>
      </c>
      <c r="AE214">
        <f t="shared" si="67"/>
        <v>123.1432665066941</v>
      </c>
      <c r="AG214">
        <f t="shared" si="68"/>
        <v>174.1072562004157</v>
      </c>
      <c r="AH214" s="43">
        <f t="shared" si="69"/>
        <v>275.2195646049935</v>
      </c>
      <c r="AI214">
        <f t="shared" si="70"/>
        <v>39817.89251857891</v>
      </c>
    </row>
    <row r="215" spans="1:35" ht="12.75">
      <c r="A215" s="2">
        <v>39783</v>
      </c>
      <c r="B215" s="18">
        <v>0.7625</v>
      </c>
      <c r="C215" s="18">
        <f t="shared" si="55"/>
        <v>0.7624999999970896</v>
      </c>
      <c r="D215">
        <v>228.9210925</v>
      </c>
      <c r="E215" s="10">
        <v>4.227163888888889</v>
      </c>
      <c r="F215">
        <v>228.7405413888889</v>
      </c>
      <c r="G215" s="10">
        <v>4.765661111111111</v>
      </c>
      <c r="H215" s="50">
        <f t="shared" si="56"/>
        <v>10.803596857544399</v>
      </c>
      <c r="I215" s="51">
        <f t="shared" si="57"/>
        <v>-32.309833333333344</v>
      </c>
      <c r="J215" s="51">
        <f t="shared" si="58"/>
        <v>34.06821150410044</v>
      </c>
      <c r="K215" s="55">
        <v>15.450867076851821</v>
      </c>
      <c r="L215" s="35"/>
      <c r="M215" s="27">
        <f t="shared" si="54"/>
        <v>198</v>
      </c>
      <c r="N215" s="28">
        <f t="shared" si="59"/>
        <v>-14.720094888864667</v>
      </c>
      <c r="O215" s="29">
        <f t="shared" si="60"/>
        <v>-4.782848759809462</v>
      </c>
      <c r="W215">
        <v>230.6228575</v>
      </c>
      <c r="X215">
        <v>5.381458333333333</v>
      </c>
      <c r="Y215">
        <f t="shared" si="61"/>
        <v>112.5485175319594</v>
      </c>
      <c r="Z215">
        <f t="shared" si="62"/>
        <v>36.9478333333333</v>
      </c>
      <c r="AA215">
        <f t="shared" si="63"/>
        <v>118.45805665580347</v>
      </c>
      <c r="AB215">
        <f t="shared" si="64"/>
        <v>118.40804226586837</v>
      </c>
      <c r="AC215">
        <f t="shared" si="65"/>
        <v>101.8281354965806</v>
      </c>
      <c r="AD215">
        <f t="shared" si="66"/>
        <v>69.25766666666664</v>
      </c>
      <c r="AE215">
        <f t="shared" si="67"/>
        <v>123.14866451091171</v>
      </c>
      <c r="AG215">
        <f t="shared" si="68"/>
        <v>174.23704483426812</v>
      </c>
      <c r="AH215" s="43">
        <f t="shared" si="69"/>
        <v>275.6749326708156</v>
      </c>
      <c r="AI215">
        <f t="shared" si="70"/>
        <v>39964.56110326438</v>
      </c>
    </row>
    <row r="216" spans="1:35" ht="12.75">
      <c r="A216" s="2">
        <v>39783</v>
      </c>
      <c r="B216" s="18">
        <v>0.7631944444444444</v>
      </c>
      <c r="C216" s="18">
        <f t="shared" si="55"/>
        <v>0.7631944444437977</v>
      </c>
      <c r="D216">
        <v>229.10828555555554</v>
      </c>
      <c r="E216" s="10">
        <v>4.095572222222222</v>
      </c>
      <c r="F216">
        <v>228.92590555555554</v>
      </c>
      <c r="G216" s="10">
        <v>4.639980555555555</v>
      </c>
      <c r="H216" s="50">
        <f t="shared" si="56"/>
        <v>10.914855428816262</v>
      </c>
      <c r="I216" s="51">
        <f t="shared" si="57"/>
        <v>-32.66449999999999</v>
      </c>
      <c r="J216" s="51">
        <f t="shared" si="58"/>
        <v>34.43985524478811</v>
      </c>
      <c r="K216" s="55">
        <v>15.450867076851821</v>
      </c>
      <c r="L216" s="35"/>
      <c r="M216" s="27">
        <f t="shared" si="54"/>
        <v>199</v>
      </c>
      <c r="N216" s="28">
        <f t="shared" si="59"/>
        <v>-14.634380726630457</v>
      </c>
      <c r="O216" s="29">
        <f t="shared" si="60"/>
        <v>-5.039021387572944</v>
      </c>
      <c r="W216">
        <v>230.81248166666668</v>
      </c>
      <c r="X216">
        <v>5.246036111111112</v>
      </c>
      <c r="Y216">
        <f t="shared" si="61"/>
        <v>112.82359112426681</v>
      </c>
      <c r="Z216">
        <f t="shared" si="62"/>
        <v>36.3633333333334</v>
      </c>
      <c r="AA216">
        <f t="shared" si="63"/>
        <v>118.53883214072447</v>
      </c>
      <c r="AB216">
        <f t="shared" si="64"/>
        <v>118.49068998266429</v>
      </c>
      <c r="AC216">
        <f t="shared" si="65"/>
        <v>101.99064686440158</v>
      </c>
      <c r="AD216">
        <f t="shared" si="66"/>
        <v>69.02783333333339</v>
      </c>
      <c r="AE216">
        <f t="shared" si="67"/>
        <v>123.1541059912885</v>
      </c>
      <c r="AG216">
        <f t="shared" si="68"/>
        <v>174.36883946703992</v>
      </c>
      <c r="AH216" s="43">
        <f t="shared" si="69"/>
        <v>276.1327933768011</v>
      </c>
      <c r="AI216">
        <f t="shared" si="70"/>
        <v>40112.176245312825</v>
      </c>
    </row>
    <row r="217" spans="1:35" ht="12.75">
      <c r="A217" s="2">
        <v>39783</v>
      </c>
      <c r="B217" s="18">
        <v>0.7638888888888888</v>
      </c>
      <c r="C217" s="18">
        <f t="shared" si="55"/>
        <v>0.7638888888905058</v>
      </c>
      <c r="D217">
        <v>229.2951838888889</v>
      </c>
      <c r="E217" s="10">
        <v>3.9636083333333336</v>
      </c>
      <c r="F217">
        <v>229.1109875</v>
      </c>
      <c r="G217" s="10">
        <v>4.513941666666667</v>
      </c>
      <c r="H217" s="50">
        <f t="shared" si="56"/>
        <v>11.025349182495834</v>
      </c>
      <c r="I217" s="51">
        <f t="shared" si="57"/>
        <v>-33.01999999999999</v>
      </c>
      <c r="J217" s="51">
        <f t="shared" si="58"/>
        <v>34.81204855500407</v>
      </c>
      <c r="K217" s="55">
        <v>15.450867076851821</v>
      </c>
      <c r="L217" s="35"/>
      <c r="M217" s="27">
        <f t="shared" si="54"/>
        <v>200</v>
      </c>
      <c r="N217" s="28">
        <f t="shared" si="59"/>
        <v>-14.544208790260491</v>
      </c>
      <c r="O217" s="29">
        <f t="shared" si="60"/>
        <v>-5.293659080607669</v>
      </c>
      <c r="W217">
        <v>231.00180083333333</v>
      </c>
      <c r="X217">
        <v>5.11025</v>
      </c>
      <c r="Y217">
        <f t="shared" si="61"/>
        <v>113.09690597866002</v>
      </c>
      <c r="Z217">
        <f t="shared" si="62"/>
        <v>35.77849999999998</v>
      </c>
      <c r="AA217">
        <f t="shared" si="63"/>
        <v>118.62129321582977</v>
      </c>
      <c r="AB217">
        <f t="shared" si="64"/>
        <v>118.57500450172721</v>
      </c>
      <c r="AC217">
        <f t="shared" si="65"/>
        <v>102.15209889165624</v>
      </c>
      <c r="AD217">
        <f t="shared" si="66"/>
        <v>68.79849999999996</v>
      </c>
      <c r="AE217">
        <f t="shared" si="67"/>
        <v>123.15959122301726</v>
      </c>
      <c r="AG217">
        <f t="shared" si="68"/>
        <v>174.50264994839628</v>
      </c>
      <c r="AH217" s="43">
        <f t="shared" si="69"/>
        <v>276.5929329938511</v>
      </c>
      <c r="AI217">
        <f t="shared" si="70"/>
        <v>40260.66610216688</v>
      </c>
    </row>
    <row r="218" spans="1:35" ht="12.75">
      <c r="A218" s="2">
        <v>39783</v>
      </c>
      <c r="B218" s="18">
        <v>0.7645833333333334</v>
      </c>
      <c r="C218" s="18">
        <f t="shared" si="55"/>
        <v>0.7645833333299379</v>
      </c>
      <c r="D218">
        <v>229.4817888888889</v>
      </c>
      <c r="E218" s="10">
        <v>3.8312749999999998</v>
      </c>
      <c r="F218">
        <v>229.29578833333332</v>
      </c>
      <c r="G218" s="10">
        <v>4.3875472222222225</v>
      </c>
      <c r="H218" s="50">
        <f t="shared" si="56"/>
        <v>11.135092265004307</v>
      </c>
      <c r="I218" s="51">
        <f t="shared" si="57"/>
        <v>-33.37633333333336</v>
      </c>
      <c r="J218" s="51">
        <f t="shared" si="58"/>
        <v>35.184796525316706</v>
      </c>
      <c r="K218" s="55">
        <v>15.450867076851821</v>
      </c>
      <c r="L218" s="35"/>
      <c r="M218" s="27">
        <f t="shared" si="54"/>
        <v>201</v>
      </c>
      <c r="N218" s="28">
        <f t="shared" si="59"/>
        <v>-14.449606547000094</v>
      </c>
      <c r="O218" s="29">
        <f t="shared" si="60"/>
        <v>-5.546684273805621</v>
      </c>
      <c r="W218">
        <v>231.1908163888889</v>
      </c>
      <c r="X218">
        <v>4.9741</v>
      </c>
      <c r="Y218">
        <f t="shared" si="61"/>
        <v>113.36846951473511</v>
      </c>
      <c r="Z218">
        <f t="shared" si="62"/>
        <v>35.19316666666665</v>
      </c>
      <c r="AA218">
        <f t="shared" si="63"/>
        <v>118.70538682023323</v>
      </c>
      <c r="AB218">
        <f t="shared" si="64"/>
        <v>118.66093204924228</v>
      </c>
      <c r="AC218">
        <f t="shared" si="65"/>
        <v>102.31248417020453</v>
      </c>
      <c r="AD218">
        <f t="shared" si="66"/>
        <v>68.5695</v>
      </c>
      <c r="AE218">
        <f t="shared" si="67"/>
        <v>123.16501429922522</v>
      </c>
      <c r="AG218">
        <f t="shared" si="68"/>
        <v>174.63836781760614</v>
      </c>
      <c r="AH218" s="43">
        <f t="shared" si="69"/>
        <v>277.05519764477515</v>
      </c>
      <c r="AI218">
        <f t="shared" si="70"/>
        <v>40409.99032198961</v>
      </c>
    </row>
    <row r="219" spans="1:35" ht="12.75">
      <c r="A219" s="2">
        <v>39783</v>
      </c>
      <c r="B219" s="18">
        <v>0.7652777777777778</v>
      </c>
      <c r="C219" s="18">
        <f t="shared" si="55"/>
        <v>0.765277777776646</v>
      </c>
      <c r="D219">
        <v>229.66810194444443</v>
      </c>
      <c r="E219" s="10">
        <v>3.6985722222222224</v>
      </c>
      <c r="F219">
        <v>229.48030888888889</v>
      </c>
      <c r="G219" s="10">
        <v>4.2608</v>
      </c>
      <c r="H219" s="50">
        <f t="shared" si="56"/>
        <v>11.244115504514614</v>
      </c>
      <c r="I219" s="51">
        <f t="shared" si="57"/>
        <v>-33.733666666666636</v>
      </c>
      <c r="J219" s="51">
        <f t="shared" si="58"/>
        <v>35.558267677948564</v>
      </c>
      <c r="K219" s="55">
        <v>15.450867076851821</v>
      </c>
      <c r="L219" s="35"/>
      <c r="M219" s="27">
        <f t="shared" si="54"/>
        <v>202</v>
      </c>
      <c r="N219" s="28">
        <f t="shared" si="59"/>
        <v>-14.350602813609003</v>
      </c>
      <c r="O219" s="29">
        <f t="shared" si="60"/>
        <v>-5.798019893241827</v>
      </c>
      <c r="W219">
        <v>231.37953000000002</v>
      </c>
      <c r="X219">
        <v>4.837588888888889</v>
      </c>
      <c r="Y219">
        <f t="shared" si="61"/>
        <v>113.63832243018439</v>
      </c>
      <c r="Z219">
        <f t="shared" si="62"/>
        <v>34.60733333333336</v>
      </c>
      <c r="AA219">
        <f t="shared" si="63"/>
        <v>118.7911437994895</v>
      </c>
      <c r="AB219">
        <f t="shared" si="64"/>
        <v>118.74850253616532</v>
      </c>
      <c r="AC219">
        <f t="shared" si="65"/>
        <v>102.47181226912863</v>
      </c>
      <c r="AD219">
        <f t="shared" si="66"/>
        <v>68.341</v>
      </c>
      <c r="AE219">
        <f t="shared" si="67"/>
        <v>123.17046963748876</v>
      </c>
      <c r="AG219">
        <f t="shared" si="68"/>
        <v>174.77611632075812</v>
      </c>
      <c r="AH219" s="43">
        <f t="shared" si="69"/>
        <v>277.5198811149269</v>
      </c>
      <c r="AI219">
        <f t="shared" si="70"/>
        <v>40560.24372221146</v>
      </c>
    </row>
    <row r="220" spans="1:35" ht="12.75">
      <c r="A220" s="2">
        <v>39783</v>
      </c>
      <c r="B220" s="18">
        <v>0.7659722222222222</v>
      </c>
      <c r="C220" s="18">
        <f t="shared" si="55"/>
        <v>0.765972222223354</v>
      </c>
      <c r="D220">
        <v>229.85412416666665</v>
      </c>
      <c r="E220" s="10">
        <v>3.5655027777777777</v>
      </c>
      <c r="F220">
        <v>229.66455083333335</v>
      </c>
      <c r="G220" s="10">
        <v>4.133702777777779</v>
      </c>
      <c r="H220" s="50">
        <f t="shared" si="56"/>
        <v>11.35238317765131</v>
      </c>
      <c r="I220" s="51">
        <f t="shared" si="57"/>
        <v>-34.092000000000056</v>
      </c>
      <c r="J220" s="51">
        <f t="shared" si="58"/>
        <v>35.93245145842716</v>
      </c>
      <c r="K220" s="55">
        <v>15.450867076851821</v>
      </c>
      <c r="L220" s="35"/>
      <c r="M220" s="27">
        <f t="shared" si="54"/>
        <v>203</v>
      </c>
      <c r="N220" s="28">
        <f t="shared" si="59"/>
        <v>-14.247227747583473</v>
      </c>
      <c r="O220" s="29">
        <f t="shared" si="60"/>
        <v>-6.047589379651872</v>
      </c>
      <c r="W220">
        <v>231.56794305555556</v>
      </c>
      <c r="X220">
        <v>4.700719444444444</v>
      </c>
      <c r="Y220">
        <f t="shared" si="61"/>
        <v>113.9064389887171</v>
      </c>
      <c r="Z220">
        <f t="shared" si="62"/>
        <v>34.02099999999994</v>
      </c>
      <c r="AA220">
        <f t="shared" si="63"/>
        <v>118.87853163666821</v>
      </c>
      <c r="AB220">
        <f t="shared" si="64"/>
        <v>118.83768254429579</v>
      </c>
      <c r="AC220">
        <f t="shared" si="65"/>
        <v>102.63009243793228</v>
      </c>
      <c r="AD220">
        <f t="shared" si="66"/>
        <v>68.113</v>
      </c>
      <c r="AE220">
        <f t="shared" si="67"/>
        <v>123.17595805520867</v>
      </c>
      <c r="AG220">
        <f t="shared" si="68"/>
        <v>174.91587405013038</v>
      </c>
      <c r="AH220" s="43">
        <f t="shared" si="69"/>
        <v>277.986941150304</v>
      </c>
      <c r="AI220">
        <f t="shared" si="70"/>
        <v>40711.41713432707</v>
      </c>
    </row>
    <row r="221" spans="1:35" ht="12.75">
      <c r="A221" s="2">
        <v>39783</v>
      </c>
      <c r="B221" s="18">
        <v>0.7666666666666666</v>
      </c>
      <c r="C221" s="18">
        <f t="shared" si="55"/>
        <v>0.7666666666700621</v>
      </c>
      <c r="D221">
        <v>230.03985694444444</v>
      </c>
      <c r="E221" s="10">
        <v>3.4320666666666666</v>
      </c>
      <c r="F221">
        <v>229.84851500000002</v>
      </c>
      <c r="G221" s="10">
        <v>4.006255555555556</v>
      </c>
      <c r="H221" s="50">
        <f t="shared" si="56"/>
        <v>11.459926126427732</v>
      </c>
      <c r="I221" s="51">
        <f t="shared" si="57"/>
        <v>-34.451333333333345</v>
      </c>
      <c r="J221" s="51">
        <f t="shared" si="58"/>
        <v>36.30735841764898</v>
      </c>
      <c r="K221" s="55">
        <v>15.450867076851821</v>
      </c>
      <c r="L221" s="35"/>
      <c r="M221" s="27">
        <f t="shared" si="54"/>
        <v>204</v>
      </c>
      <c r="N221" s="28">
        <f t="shared" si="59"/>
        <v>-14.139512837970033</v>
      </c>
      <c r="O221" s="29">
        <f t="shared" si="60"/>
        <v>-6.295316711752568</v>
      </c>
      <c r="W221">
        <v>231.7560572222222</v>
      </c>
      <c r="X221">
        <v>4.563488888888889</v>
      </c>
      <c r="Y221">
        <f t="shared" si="61"/>
        <v>114.17286036183384</v>
      </c>
      <c r="Z221">
        <f t="shared" si="62"/>
        <v>33.43400000000001</v>
      </c>
      <c r="AA221">
        <f t="shared" si="63"/>
        <v>118.9675350639947</v>
      </c>
      <c r="AB221">
        <f t="shared" si="64"/>
        <v>118.92845609629816</v>
      </c>
      <c r="AC221">
        <f t="shared" si="65"/>
        <v>102.787334259589</v>
      </c>
      <c r="AD221">
        <f t="shared" si="66"/>
        <v>67.88533333333335</v>
      </c>
      <c r="AE221">
        <f t="shared" si="67"/>
        <v>123.18138887823216</v>
      </c>
      <c r="AG221">
        <f t="shared" si="68"/>
        <v>175.05757121713043</v>
      </c>
      <c r="AH221" s="43">
        <f t="shared" si="69"/>
        <v>278.45628235987584</v>
      </c>
      <c r="AI221">
        <f t="shared" si="70"/>
        <v>40863.48718863306</v>
      </c>
    </row>
    <row r="222" spans="1:35" ht="12.75">
      <c r="A222" s="2">
        <v>39783</v>
      </c>
      <c r="B222" s="18">
        <v>0.7673611111111112</v>
      </c>
      <c r="C222" s="18">
        <f t="shared" si="55"/>
        <v>0.7673611111094942</v>
      </c>
      <c r="D222">
        <v>230.22530194444445</v>
      </c>
      <c r="E222" s="10">
        <v>3.2982666666666667</v>
      </c>
      <c r="F222">
        <v>230.03220305555556</v>
      </c>
      <c r="G222" s="10">
        <v>3.8784583333333336</v>
      </c>
      <c r="H222" s="50">
        <f t="shared" si="56"/>
        <v>11.566741902182283</v>
      </c>
      <c r="I222" s="51">
        <f t="shared" si="57"/>
        <v>-34.81150000000001</v>
      </c>
      <c r="J222" s="51">
        <f t="shared" si="58"/>
        <v>36.68283045897222</v>
      </c>
      <c r="K222" s="55">
        <v>15.450867076851821</v>
      </c>
      <c r="L222" s="35"/>
      <c r="M222" s="27">
        <f t="shared" si="54"/>
        <v>205</v>
      </c>
      <c r="N222" s="28">
        <f t="shared" si="59"/>
        <v>-14.027490895773616</v>
      </c>
      <c r="O222" s="29">
        <f t="shared" si="60"/>
        <v>-6.541126429398755</v>
      </c>
      <c r="W222">
        <v>231.94387416666666</v>
      </c>
      <c r="X222">
        <v>4.4259055555555555</v>
      </c>
      <c r="Y222">
        <f t="shared" si="61"/>
        <v>114.43757784882197</v>
      </c>
      <c r="Z222">
        <f t="shared" si="62"/>
        <v>32.84683333333332</v>
      </c>
      <c r="AA222">
        <f t="shared" si="63"/>
        <v>119.05827851910578</v>
      </c>
      <c r="AB222">
        <f t="shared" si="64"/>
        <v>119.02094619248355</v>
      </c>
      <c r="AC222">
        <f t="shared" si="65"/>
        <v>102.94353038013283</v>
      </c>
      <c r="AD222">
        <f t="shared" si="66"/>
        <v>67.65833333333333</v>
      </c>
      <c r="AE222">
        <f t="shared" si="67"/>
        <v>123.18693322170893</v>
      </c>
      <c r="AG222">
        <f t="shared" si="68"/>
        <v>175.201381989368</v>
      </c>
      <c r="AH222" s="43">
        <f t="shared" si="69"/>
        <v>278.9280421997869</v>
      </c>
      <c r="AI222">
        <f t="shared" si="70"/>
        <v>41016.489544680015</v>
      </c>
    </row>
    <row r="223" spans="1:35" ht="12.75">
      <c r="A223" s="2">
        <v>39783</v>
      </c>
      <c r="B223" s="18">
        <v>0.7680555555555556</v>
      </c>
      <c r="C223" s="18">
        <f t="shared" si="55"/>
        <v>0.7680555555562023</v>
      </c>
      <c r="D223">
        <v>230.41046</v>
      </c>
      <c r="E223" s="10">
        <v>3.164108333333333</v>
      </c>
      <c r="F223">
        <v>230.21561583333332</v>
      </c>
      <c r="G223" s="10">
        <v>3.7503166666666665</v>
      </c>
      <c r="H223" s="50">
        <f t="shared" si="56"/>
        <v>11.672828029848908</v>
      </c>
      <c r="I223" s="51">
        <f t="shared" si="57"/>
        <v>-35.17250000000001</v>
      </c>
      <c r="J223" s="51">
        <f t="shared" si="58"/>
        <v>37.05886763602508</v>
      </c>
      <c r="K223" s="55">
        <v>15.450867076851821</v>
      </c>
      <c r="L223" s="35"/>
      <c r="M223" s="27">
        <f t="shared" si="54"/>
        <v>206</v>
      </c>
      <c r="N223" s="28">
        <f t="shared" si="59"/>
        <v>-13.911196043962985</v>
      </c>
      <c r="O223" s="29">
        <f t="shared" si="60"/>
        <v>-6.784943656569238</v>
      </c>
      <c r="W223">
        <v>232.131395</v>
      </c>
      <c r="X223">
        <v>4.287969444444444</v>
      </c>
      <c r="Y223">
        <f t="shared" si="61"/>
        <v>114.70059863265146</v>
      </c>
      <c r="Z223">
        <f t="shared" si="62"/>
        <v>32.259166666666665</v>
      </c>
      <c r="AA223">
        <f t="shared" si="63"/>
        <v>119.15066580055851</v>
      </c>
      <c r="AB223">
        <f t="shared" si="64"/>
        <v>119.11505608993393</v>
      </c>
      <c r="AC223">
        <f t="shared" si="65"/>
        <v>103.09868983613177</v>
      </c>
      <c r="AD223">
        <f t="shared" si="66"/>
        <v>67.43166666666667</v>
      </c>
      <c r="AE223">
        <f t="shared" si="67"/>
        <v>123.19240851355795</v>
      </c>
      <c r="AG223">
        <f t="shared" si="68"/>
        <v>175.3471138814442</v>
      </c>
      <c r="AH223" s="43">
        <f t="shared" si="69"/>
        <v>279.4019419501416</v>
      </c>
      <c r="AI223">
        <f t="shared" si="70"/>
        <v>41170.34749081601</v>
      </c>
    </row>
    <row r="224" spans="1:35" ht="12.75">
      <c r="A224" s="2">
        <v>39783</v>
      </c>
      <c r="B224" s="18">
        <v>0.76875</v>
      </c>
      <c r="C224" s="18">
        <f t="shared" si="55"/>
        <v>0.7687500000029104</v>
      </c>
      <c r="D224">
        <v>230.5953327777778</v>
      </c>
      <c r="E224" s="10">
        <v>3.0295888888888887</v>
      </c>
      <c r="F224">
        <v>230.3987547222222</v>
      </c>
      <c r="G224" s="10">
        <v>3.6218305555555554</v>
      </c>
      <c r="H224" s="50">
        <f t="shared" si="56"/>
        <v>11.778198778101666</v>
      </c>
      <c r="I224" s="51">
        <f t="shared" si="57"/>
        <v>-35.53450000000001</v>
      </c>
      <c r="J224" s="51">
        <f t="shared" si="58"/>
        <v>37.43563351549532</v>
      </c>
      <c r="K224" s="55">
        <v>15.450867076851821</v>
      </c>
      <c r="L224" s="35"/>
      <c r="M224" s="27">
        <f t="shared" si="54"/>
        <v>207</v>
      </c>
      <c r="N224" s="28">
        <f t="shared" si="59"/>
        <v>-13.790663707076584</v>
      </c>
      <c r="O224" s="29">
        <f t="shared" si="60"/>
        <v>-7.026694124174701</v>
      </c>
      <c r="W224">
        <v>232.31862194444443</v>
      </c>
      <c r="X224">
        <v>4.149680555555556</v>
      </c>
      <c r="Y224">
        <f t="shared" si="61"/>
        <v>114.96196395419837</v>
      </c>
      <c r="Z224">
        <f t="shared" si="62"/>
        <v>31.67100000000005</v>
      </c>
      <c r="AA224">
        <f t="shared" si="63"/>
        <v>119.24472901225617</v>
      </c>
      <c r="AB224">
        <f t="shared" si="64"/>
        <v>119.210817012406</v>
      </c>
      <c r="AC224">
        <f t="shared" si="65"/>
        <v>103.25283918279902</v>
      </c>
      <c r="AD224">
        <f t="shared" si="66"/>
        <v>67.20550000000006</v>
      </c>
      <c r="AE224">
        <f t="shared" si="67"/>
        <v>123.19792218036376</v>
      </c>
      <c r="AG224">
        <f t="shared" si="68"/>
        <v>175.4949004486223</v>
      </c>
      <c r="AH224" s="43">
        <f t="shared" si="69"/>
        <v>279.87828470811525</v>
      </c>
      <c r="AI224">
        <f t="shared" si="70"/>
        <v>41325.15910490338</v>
      </c>
    </row>
    <row r="225" spans="1:35" ht="12.75">
      <c r="A225" s="2">
        <v>39783</v>
      </c>
      <c r="B225" s="18">
        <v>0.7694444444444444</v>
      </c>
      <c r="C225" s="18">
        <f t="shared" si="55"/>
        <v>0.7694444444423425</v>
      </c>
      <c r="D225">
        <v>230.77992166666667</v>
      </c>
      <c r="E225" s="10">
        <v>2.894713888888889</v>
      </c>
      <c r="F225">
        <v>230.58162083333332</v>
      </c>
      <c r="G225" s="10">
        <v>3.493002777777778</v>
      </c>
      <c r="H225" s="50">
        <f t="shared" si="56"/>
        <v>11.882868333782922</v>
      </c>
      <c r="I225" s="51">
        <f t="shared" si="57"/>
        <v>-35.897333333333336</v>
      </c>
      <c r="J225" s="51">
        <f t="shared" si="58"/>
        <v>37.81297529000416</v>
      </c>
      <c r="K225" s="55">
        <v>15.450867076851821</v>
      </c>
      <c r="L225" s="35"/>
      <c r="M225" s="27">
        <f t="shared" si="54"/>
        <v>208</v>
      </c>
      <c r="N225" s="28">
        <f t="shared" si="59"/>
        <v>-13.665930600431848</v>
      </c>
      <c r="O225" s="29">
        <f t="shared" si="60"/>
        <v>-7.26630419268083</v>
      </c>
      <c r="W225">
        <v>232.5055561111111</v>
      </c>
      <c r="X225">
        <v>4.011044444444445</v>
      </c>
      <c r="Y225">
        <f t="shared" si="61"/>
        <v>115.22166481747644</v>
      </c>
      <c r="Z225">
        <f t="shared" si="62"/>
        <v>31.082500000000017</v>
      </c>
      <c r="AA225">
        <f t="shared" si="63"/>
        <v>119.3404954303479</v>
      </c>
      <c r="AB225">
        <f t="shared" si="64"/>
        <v>119.30825518409627</v>
      </c>
      <c r="AC225">
        <f t="shared" si="65"/>
        <v>103.40595423067968</v>
      </c>
      <c r="AD225">
        <f t="shared" si="66"/>
        <v>66.97983333333335</v>
      </c>
      <c r="AE225">
        <f t="shared" si="67"/>
        <v>123.2034473694569</v>
      </c>
      <c r="AG225">
        <f t="shared" si="68"/>
        <v>175.64471069053542</v>
      </c>
      <c r="AH225" s="43">
        <f t="shared" si="69"/>
        <v>280.35691808980897</v>
      </c>
      <c r="AI225">
        <f t="shared" si="70"/>
        <v>41480.87705940443</v>
      </c>
    </row>
    <row r="226" spans="1:35" ht="12.75">
      <c r="A226" s="2">
        <v>39783</v>
      </c>
      <c r="B226" s="18">
        <v>0.7701388888888889</v>
      </c>
      <c r="C226" s="18">
        <f t="shared" si="55"/>
        <v>0.7701388888890506</v>
      </c>
      <c r="D226">
        <v>230.96422833333332</v>
      </c>
      <c r="E226" s="10">
        <v>2.7594805555555557</v>
      </c>
      <c r="F226">
        <v>230.76421583333334</v>
      </c>
      <c r="G226" s="10">
        <v>3.363836111111111</v>
      </c>
      <c r="H226" s="50">
        <f t="shared" si="56"/>
        <v>11.98683433854616</v>
      </c>
      <c r="I226" s="51">
        <f t="shared" si="57"/>
        <v>-36.26133333333332</v>
      </c>
      <c r="J226" s="51">
        <f t="shared" si="58"/>
        <v>38.191209624347586</v>
      </c>
      <c r="K226" s="55">
        <v>15.450867076851821</v>
      </c>
      <c r="L226" s="35"/>
      <c r="M226" s="27">
        <f t="shared" si="54"/>
        <v>209</v>
      </c>
      <c r="N226" s="28">
        <f t="shared" si="59"/>
        <v>-13.53703471894138</v>
      </c>
      <c r="O226" s="29">
        <f t="shared" si="60"/>
        <v>-7.503700874539594</v>
      </c>
      <c r="W226">
        <v>232.69219944444444</v>
      </c>
      <c r="X226">
        <v>3.8720583333333334</v>
      </c>
      <c r="Y226">
        <f t="shared" si="61"/>
        <v>115.4797088944344</v>
      </c>
      <c r="Z226">
        <f t="shared" si="62"/>
        <v>30.49333333333334</v>
      </c>
      <c r="AA226">
        <f t="shared" si="63"/>
        <v>119.43787734266331</v>
      </c>
      <c r="AB226">
        <f t="shared" si="64"/>
        <v>119.4072823534097</v>
      </c>
      <c r="AC226">
        <f t="shared" si="65"/>
        <v>103.55804487561528</v>
      </c>
      <c r="AD226">
        <f t="shared" si="66"/>
        <v>66.75466666666667</v>
      </c>
      <c r="AE226">
        <f t="shared" si="67"/>
        <v>123.2089857933979</v>
      </c>
      <c r="AG226">
        <f t="shared" si="68"/>
        <v>175.79655632841525</v>
      </c>
      <c r="AH226" s="43">
        <f t="shared" si="69"/>
        <v>280.8380727604088</v>
      </c>
      <c r="AI226">
        <f t="shared" si="70"/>
        <v>41637.585813363476</v>
      </c>
    </row>
    <row r="227" spans="1:35" ht="12.75">
      <c r="A227" s="2">
        <v>39783</v>
      </c>
      <c r="B227" s="18">
        <v>0.7708333333333334</v>
      </c>
      <c r="C227" s="18">
        <f t="shared" si="55"/>
        <v>0.7708333333357587</v>
      </c>
      <c r="D227">
        <v>231.1482536111111</v>
      </c>
      <c r="E227" s="10">
        <v>2.6238972222222223</v>
      </c>
      <c r="F227">
        <v>230.94654055555557</v>
      </c>
      <c r="G227" s="10">
        <v>3.2343305555555557</v>
      </c>
      <c r="H227" s="50">
        <f t="shared" si="56"/>
        <v>12.090094323480287</v>
      </c>
      <c r="I227" s="51">
        <f t="shared" si="57"/>
        <v>-36.626000000000005</v>
      </c>
      <c r="J227" s="51">
        <f t="shared" si="58"/>
        <v>38.56986202659598</v>
      </c>
      <c r="K227" s="55">
        <v>15.444890032703428</v>
      </c>
      <c r="L227" s="35"/>
      <c r="M227" s="27">
        <f t="shared" si="54"/>
        <v>210</v>
      </c>
      <c r="N227" s="28">
        <f t="shared" si="59"/>
        <v>-13.404015325539318</v>
      </c>
      <c r="O227" s="29">
        <f t="shared" si="60"/>
        <v>-7.7388118564219965</v>
      </c>
      <c r="W227">
        <v>232.87855333333334</v>
      </c>
      <c r="X227">
        <v>3.732727777777778</v>
      </c>
      <c r="Y227">
        <f t="shared" si="61"/>
        <v>115.73612085424882</v>
      </c>
      <c r="Z227">
        <f t="shared" si="62"/>
        <v>29.90383333333333</v>
      </c>
      <c r="AA227">
        <f t="shared" si="63"/>
        <v>119.53697720127052</v>
      </c>
      <c r="AB227">
        <f t="shared" si="64"/>
        <v>119.50799978200176</v>
      </c>
      <c r="AC227">
        <f t="shared" si="65"/>
        <v>103.70913668401447</v>
      </c>
      <c r="AD227">
        <f t="shared" si="66"/>
        <v>66.52983333333333</v>
      </c>
      <c r="AE227">
        <f t="shared" si="67"/>
        <v>123.21446244294825</v>
      </c>
      <c r="AG227">
        <f t="shared" si="68"/>
        <v>175.95035359519008</v>
      </c>
      <c r="AH227" s="43">
        <f t="shared" si="69"/>
        <v>281.3213016708147</v>
      </c>
      <c r="AI227">
        <f t="shared" si="70"/>
        <v>41795.1380874343</v>
      </c>
    </row>
    <row r="228" spans="1:35" ht="12.75">
      <c r="A228" s="2">
        <v>39783</v>
      </c>
      <c r="B228" s="18">
        <v>0.7715277777777777</v>
      </c>
      <c r="C228" s="18">
        <f t="shared" si="55"/>
        <v>0.7715277777751908</v>
      </c>
      <c r="D228">
        <v>231.33199916666666</v>
      </c>
      <c r="E228" s="10">
        <v>2.4879611111111113</v>
      </c>
      <c r="F228">
        <v>231.1285963888889</v>
      </c>
      <c r="G228" s="10">
        <v>3.104486111111111</v>
      </c>
      <c r="H228" s="50">
        <f t="shared" si="56"/>
        <v>12.192662589057983</v>
      </c>
      <c r="I228" s="51">
        <f t="shared" si="57"/>
        <v>-36.99149999999999</v>
      </c>
      <c r="J228" s="51">
        <f t="shared" si="58"/>
        <v>38.94909618027886</v>
      </c>
      <c r="K228" s="55">
        <v>15.444890032703428</v>
      </c>
      <c r="L228" s="35"/>
      <c r="M228" s="27">
        <f t="shared" si="54"/>
        <v>211</v>
      </c>
      <c r="N228" s="28">
        <f t="shared" si="59"/>
        <v>-13.266912939221488</v>
      </c>
      <c r="O228" s="29">
        <f t="shared" si="60"/>
        <v>-7.971565521245373</v>
      </c>
      <c r="W228">
        <v>233.06461944444445</v>
      </c>
      <c r="X228">
        <v>3.593055555555556</v>
      </c>
      <c r="Y228">
        <f t="shared" si="61"/>
        <v>115.99090872448562</v>
      </c>
      <c r="Z228">
        <f t="shared" si="62"/>
        <v>29.31416666666669</v>
      </c>
      <c r="AA228">
        <f t="shared" si="63"/>
        <v>119.63783379054081</v>
      </c>
      <c r="AB228">
        <f t="shared" si="64"/>
        <v>119.61044526848298</v>
      </c>
      <c r="AC228">
        <f t="shared" si="65"/>
        <v>103.85922293050133</v>
      </c>
      <c r="AD228">
        <f t="shared" si="66"/>
        <v>66.30566666666668</v>
      </c>
      <c r="AE228">
        <f t="shared" si="67"/>
        <v>123.22004552766035</v>
      </c>
      <c r="AG228">
        <f t="shared" si="68"/>
        <v>176.10628321326973</v>
      </c>
      <c r="AH228" s="43">
        <f t="shared" si="69"/>
        <v>281.80697549848</v>
      </c>
      <c r="AI228">
        <f t="shared" si="70"/>
        <v>41953.65220898304</v>
      </c>
    </row>
    <row r="229" spans="1:35" ht="12.75">
      <c r="A229" s="2">
        <v>39783</v>
      </c>
      <c r="B229" s="18">
        <v>0.7722222222222223</v>
      </c>
      <c r="C229" s="18">
        <f t="shared" si="55"/>
        <v>0.7722222222218988</v>
      </c>
      <c r="D229">
        <v>231.51546666666667</v>
      </c>
      <c r="E229" s="10">
        <v>2.351675</v>
      </c>
      <c r="F229">
        <v>231.31038472222224</v>
      </c>
      <c r="G229" s="10">
        <v>2.9743083333333336</v>
      </c>
      <c r="H229" s="50">
        <f t="shared" si="56"/>
        <v>12.2945533909989</v>
      </c>
      <c r="I229" s="51">
        <f t="shared" si="57"/>
        <v>-37.358000000000004</v>
      </c>
      <c r="J229" s="51">
        <f t="shared" si="58"/>
        <v>39.32907584833545</v>
      </c>
      <c r="K229" s="55">
        <v>15.444890032703428</v>
      </c>
      <c r="L229" s="35"/>
      <c r="M229" s="27">
        <f t="shared" si="54"/>
        <v>212</v>
      </c>
      <c r="N229" s="28">
        <f t="shared" si="59"/>
        <v>-13.125769322702899</v>
      </c>
      <c r="O229" s="29">
        <f t="shared" si="60"/>
        <v>-8.20189096998869</v>
      </c>
      <c r="W229">
        <v>233.25039916666665</v>
      </c>
      <c r="X229">
        <v>3.453041666666667</v>
      </c>
      <c r="Y229">
        <f t="shared" si="61"/>
        <v>116.24406329426452</v>
      </c>
      <c r="Z229">
        <f t="shared" si="62"/>
        <v>28.724000000000007</v>
      </c>
      <c r="AA229">
        <f t="shared" si="63"/>
        <v>119.74034586204007</v>
      </c>
      <c r="AB229">
        <f t="shared" si="64"/>
        <v>119.71451700977337</v>
      </c>
      <c r="AC229">
        <f t="shared" si="65"/>
        <v>104.00827975769826</v>
      </c>
      <c r="AD229">
        <f t="shared" si="66"/>
        <v>66.08200000000001</v>
      </c>
      <c r="AE229">
        <f t="shared" si="67"/>
        <v>123.2256182056135</v>
      </c>
      <c r="AG229">
        <f t="shared" si="68"/>
        <v>176.26423237968822</v>
      </c>
      <c r="AH229" s="43">
        <f t="shared" si="69"/>
        <v>282.29503991598904</v>
      </c>
      <c r="AI229">
        <f t="shared" si="70"/>
        <v>42113.12332810676</v>
      </c>
    </row>
    <row r="230" spans="1:35" ht="12.75">
      <c r="A230" s="2">
        <v>39783</v>
      </c>
      <c r="B230" s="18">
        <v>0.7729166666666667</v>
      </c>
      <c r="C230" s="18">
        <f t="shared" si="55"/>
        <v>0.7729166666686069</v>
      </c>
      <c r="D230">
        <v>231.69865722222224</v>
      </c>
      <c r="E230" s="10">
        <v>2.215041666666667</v>
      </c>
      <c r="F230">
        <v>231.49190694444442</v>
      </c>
      <c r="G230" s="10">
        <v>2.8438000000000003</v>
      </c>
      <c r="H230" s="50">
        <f t="shared" si="56"/>
        <v>12.39574768975474</v>
      </c>
      <c r="I230" s="51">
        <f t="shared" si="57"/>
        <v>-37.7255</v>
      </c>
      <c r="J230" s="51">
        <f t="shared" si="58"/>
        <v>39.70979615961356</v>
      </c>
      <c r="K230" s="55">
        <v>15.444890032703428</v>
      </c>
      <c r="L230" s="35"/>
      <c r="M230" s="27">
        <f t="shared" si="54"/>
        <v>213</v>
      </c>
      <c r="N230" s="28">
        <f t="shared" si="59"/>
        <v>-12.980627469696431</v>
      </c>
      <c r="O230" s="29">
        <f t="shared" si="60"/>
        <v>-8.429718043289052</v>
      </c>
      <c r="W230">
        <v>233.43589472222223</v>
      </c>
      <c r="X230">
        <v>3.3126861111111108</v>
      </c>
      <c r="Y230">
        <f t="shared" si="61"/>
        <v>116.49562565313752</v>
      </c>
      <c r="Z230">
        <f t="shared" si="62"/>
        <v>28.133166666666625</v>
      </c>
      <c r="AA230">
        <f t="shared" si="63"/>
        <v>119.84450702059897</v>
      </c>
      <c r="AB230">
        <f t="shared" si="64"/>
        <v>119.82020788978842</v>
      </c>
      <c r="AC230">
        <f t="shared" si="65"/>
        <v>104.15636660146224</v>
      </c>
      <c r="AD230">
        <f t="shared" si="66"/>
        <v>65.85866666666662</v>
      </c>
      <c r="AE230">
        <f t="shared" si="67"/>
        <v>123.23113518396762</v>
      </c>
      <c r="AG230">
        <f t="shared" si="68"/>
        <v>176.42416629469375</v>
      </c>
      <c r="AH230" s="43">
        <f t="shared" si="69"/>
        <v>282.78543836418015</v>
      </c>
      <c r="AI230">
        <f t="shared" si="70"/>
        <v>42273.5383196009</v>
      </c>
    </row>
    <row r="231" spans="1:35" ht="12.75">
      <c r="A231" s="2">
        <v>39783</v>
      </c>
      <c r="B231" s="18">
        <v>0.7736111111111111</v>
      </c>
      <c r="C231" s="18">
        <f t="shared" si="55"/>
        <v>0.773611111108039</v>
      </c>
      <c r="D231">
        <v>231.8815727777778</v>
      </c>
      <c r="E231" s="10">
        <v>2.078063888888889</v>
      </c>
      <c r="F231">
        <v>231.67316416666665</v>
      </c>
      <c r="G231" s="10">
        <v>2.7129583333333334</v>
      </c>
      <c r="H231" s="50">
        <f t="shared" si="56"/>
        <v>12.496293069424048</v>
      </c>
      <c r="I231" s="51">
        <f t="shared" si="57"/>
        <v>-38.093666666666664</v>
      </c>
      <c r="J231" s="51">
        <f t="shared" si="58"/>
        <v>40.090956344143834</v>
      </c>
      <c r="K231" s="55">
        <v>15.444890032703428</v>
      </c>
      <c r="L231" s="35"/>
      <c r="M231" s="27">
        <f t="shared" si="54"/>
        <v>214</v>
      </c>
      <c r="N231" s="28">
        <f t="shared" si="59"/>
        <v>-12.831531591816535</v>
      </c>
      <c r="O231" s="29">
        <f t="shared" si="60"/>
        <v>-8.65497734281291</v>
      </c>
      <c r="W231">
        <v>233.6211075</v>
      </c>
      <c r="X231">
        <v>3.171997222222222</v>
      </c>
      <c r="Y231">
        <f t="shared" si="61"/>
        <v>116.74560418745713</v>
      </c>
      <c r="Z231">
        <f t="shared" si="62"/>
        <v>27.542333333333325</v>
      </c>
      <c r="AA231">
        <f t="shared" si="63"/>
        <v>119.95047404049244</v>
      </c>
      <c r="AB231">
        <f t="shared" si="64"/>
        <v>119.92767330989071</v>
      </c>
      <c r="AC231">
        <f t="shared" si="65"/>
        <v>104.30344301721595</v>
      </c>
      <c r="AD231">
        <f t="shared" si="66"/>
        <v>65.636</v>
      </c>
      <c r="AE231">
        <f t="shared" si="67"/>
        <v>123.23673446357468</v>
      </c>
      <c r="AG231">
        <f t="shared" si="68"/>
        <v>176.5862217852019</v>
      </c>
      <c r="AH231" s="43">
        <f t="shared" si="69"/>
        <v>283.27816484821096</v>
      </c>
      <c r="AI231">
        <f t="shared" si="70"/>
        <v>42434.88572757579</v>
      </c>
    </row>
    <row r="232" spans="1:35" ht="12.75">
      <c r="A232" s="2">
        <v>39783</v>
      </c>
      <c r="B232" s="18">
        <v>0.7743055555555555</v>
      </c>
      <c r="C232" s="18">
        <f t="shared" si="55"/>
        <v>0.7743055555547471</v>
      </c>
      <c r="D232">
        <v>232.0642141666667</v>
      </c>
      <c r="E232" s="10">
        <v>1.9407416666666666</v>
      </c>
      <c r="F232">
        <v>231.85415777777777</v>
      </c>
      <c r="G232" s="10">
        <v>2.5817888888888887</v>
      </c>
      <c r="H232" s="50">
        <f t="shared" si="56"/>
        <v>12.596153873964782</v>
      </c>
      <c r="I232" s="51">
        <f t="shared" si="57"/>
        <v>-38.46283333333333</v>
      </c>
      <c r="J232" s="51">
        <f t="shared" si="58"/>
        <v>40.47286301269501</v>
      </c>
      <c r="K232" s="55">
        <v>15.444890032703428</v>
      </c>
      <c r="L232" s="35"/>
      <c r="M232" s="27">
        <f t="shared" si="54"/>
        <v>215</v>
      </c>
      <c r="N232" s="28">
        <f t="shared" si="59"/>
        <v>-12.678527105111929</v>
      </c>
      <c r="O232" s="29">
        <f t="shared" si="60"/>
        <v>-8.877600252395503</v>
      </c>
      <c r="W232">
        <v>233.8060388888889</v>
      </c>
      <c r="X232">
        <v>3.0309694444444446</v>
      </c>
      <c r="Y232">
        <f t="shared" si="61"/>
        <v>116.9939898081621</v>
      </c>
      <c r="Z232">
        <f t="shared" si="62"/>
        <v>26.950833333333357</v>
      </c>
      <c r="AA232">
        <f t="shared" si="63"/>
        <v>120.05807373347886</v>
      </c>
      <c r="AB232">
        <f t="shared" si="64"/>
        <v>120.03673979866238</v>
      </c>
      <c r="AC232">
        <f t="shared" si="65"/>
        <v>104.44953537780638</v>
      </c>
      <c r="AD232">
        <f t="shared" si="66"/>
        <v>65.41366666666669</v>
      </c>
      <c r="AE232">
        <f t="shared" si="67"/>
        <v>123.24225422888615</v>
      </c>
      <c r="AG232">
        <f t="shared" si="68"/>
        <v>176.75023885826926</v>
      </c>
      <c r="AH232" s="43">
        <f t="shared" si="69"/>
        <v>283.77319097506</v>
      </c>
      <c r="AI232">
        <f t="shared" si="70"/>
        <v>42597.17427948924</v>
      </c>
    </row>
    <row r="233" spans="1:35" ht="12.75">
      <c r="A233" s="2">
        <v>39783</v>
      </c>
      <c r="B233" s="18">
        <v>0.775</v>
      </c>
      <c r="C233" s="18">
        <f t="shared" si="55"/>
        <v>0.7750000000014552</v>
      </c>
      <c r="D233">
        <v>232.24658333333332</v>
      </c>
      <c r="E233" s="10">
        <v>1.8030777777777778</v>
      </c>
      <c r="F233">
        <v>232.03488916666666</v>
      </c>
      <c r="G233" s="10">
        <v>2.4502916666666668</v>
      </c>
      <c r="H233" s="50">
        <f t="shared" si="56"/>
        <v>12.69536105262125</v>
      </c>
      <c r="I233" s="51">
        <f t="shared" si="57"/>
        <v>-38.83283333333334</v>
      </c>
      <c r="J233" s="51">
        <f t="shared" si="58"/>
        <v>40.855368520561136</v>
      </c>
      <c r="K233" s="55">
        <v>15.444890032703428</v>
      </c>
      <c r="L233" s="35"/>
      <c r="M233" s="27">
        <f t="shared" si="54"/>
        <v>216</v>
      </c>
      <c r="N233" s="28">
        <f t="shared" si="59"/>
        <v>-12.521660616231461</v>
      </c>
      <c r="O233" s="29">
        <f t="shared" si="60"/>
        <v>-9.097518958941967</v>
      </c>
      <c r="W233">
        <v>233.9906911111111</v>
      </c>
      <c r="X233">
        <v>2.889611111111111</v>
      </c>
      <c r="Y233">
        <f t="shared" si="61"/>
        <v>117.2408239508633</v>
      </c>
      <c r="Z233">
        <f t="shared" si="62"/>
        <v>26.35916666666665</v>
      </c>
      <c r="AA233">
        <f t="shared" si="63"/>
        <v>120.16745178307823</v>
      </c>
      <c r="AB233">
        <f t="shared" si="64"/>
        <v>120.14755182167937</v>
      </c>
      <c r="AC233">
        <f t="shared" si="65"/>
        <v>104.59465323123067</v>
      </c>
      <c r="AD233">
        <f t="shared" si="66"/>
        <v>65.192</v>
      </c>
      <c r="AE233">
        <f t="shared" si="67"/>
        <v>123.2478736066525</v>
      </c>
      <c r="AG233">
        <f t="shared" si="68"/>
        <v>176.91640950898443</v>
      </c>
      <c r="AH233" s="43">
        <f t="shared" si="69"/>
        <v>284.27069391029187</v>
      </c>
      <c r="AI233">
        <f t="shared" si="70"/>
        <v>42760.45314618687</v>
      </c>
    </row>
    <row r="234" spans="1:35" ht="12.75">
      <c r="A234" s="2">
        <v>39783</v>
      </c>
      <c r="B234" s="18">
        <v>0.7756944444444445</v>
      </c>
      <c r="C234" s="18">
        <f t="shared" si="55"/>
        <v>0.7756944444408873</v>
      </c>
      <c r="D234">
        <v>232.42868166666665</v>
      </c>
      <c r="E234" s="10">
        <v>1.665072222222222</v>
      </c>
      <c r="F234">
        <v>232.21535999999998</v>
      </c>
      <c r="G234" s="10">
        <v>2.3184694444444442</v>
      </c>
      <c r="H234" s="50">
        <f t="shared" si="56"/>
        <v>12.793895611710951</v>
      </c>
      <c r="I234" s="51">
        <f t="shared" si="57"/>
        <v>-39.20383333333333</v>
      </c>
      <c r="J234" s="51">
        <f t="shared" si="58"/>
        <v>41.23862646780484</v>
      </c>
      <c r="K234" s="55">
        <v>15.444890032703428</v>
      </c>
      <c r="L234" s="35"/>
      <c r="M234" s="27">
        <f t="shared" si="54"/>
        <v>217</v>
      </c>
      <c r="N234" s="28">
        <f t="shared" si="59"/>
        <v>-12.360979908227234</v>
      </c>
      <c r="O234" s="29">
        <f t="shared" si="60"/>
        <v>-9.314666473083898</v>
      </c>
      <c r="W234">
        <v>234.17506555555553</v>
      </c>
      <c r="X234">
        <v>2.7479194444444444</v>
      </c>
      <c r="Y234">
        <f t="shared" si="61"/>
        <v>117.48608121279072</v>
      </c>
      <c r="Z234">
        <f t="shared" si="62"/>
        <v>25.767000000000007</v>
      </c>
      <c r="AA234">
        <f t="shared" si="63"/>
        <v>120.27850002281562</v>
      </c>
      <c r="AB234">
        <f t="shared" si="64"/>
        <v>120.26000066576262</v>
      </c>
      <c r="AC234">
        <f t="shared" si="65"/>
        <v>104.73878964826639</v>
      </c>
      <c r="AD234">
        <f t="shared" si="66"/>
        <v>64.97083333333333</v>
      </c>
      <c r="AE234">
        <f t="shared" si="67"/>
        <v>123.25349180048237</v>
      </c>
      <c r="AG234">
        <f t="shared" si="68"/>
        <v>177.08462700556805</v>
      </c>
      <c r="AH234" s="43">
        <f t="shared" si="69"/>
        <v>284.77061829110283</v>
      </c>
      <c r="AI234">
        <f t="shared" si="70"/>
        <v>42924.716544386945</v>
      </c>
    </row>
    <row r="235" spans="1:35" ht="12.75">
      <c r="A235" s="2">
        <v>39783</v>
      </c>
      <c r="B235" s="18">
        <v>0.7763888888888889</v>
      </c>
      <c r="C235" s="18">
        <f t="shared" si="55"/>
        <v>0.7763888888875954</v>
      </c>
      <c r="D235">
        <v>232.61051055555555</v>
      </c>
      <c r="E235" s="10">
        <v>1.5267305555555555</v>
      </c>
      <c r="F235">
        <v>232.3955711111111</v>
      </c>
      <c r="G235" s="10">
        <v>2.1863249999999996</v>
      </c>
      <c r="H235" s="50">
        <f t="shared" si="56"/>
        <v>12.891788504102122</v>
      </c>
      <c r="I235" s="51">
        <f t="shared" si="57"/>
        <v>-39.57566666666665</v>
      </c>
      <c r="J235" s="51">
        <f t="shared" si="58"/>
        <v>41.62248914884367</v>
      </c>
      <c r="K235" s="55">
        <v>15.444890032703428</v>
      </c>
      <c r="L235" s="35"/>
      <c r="M235" s="27">
        <f t="shared" si="54"/>
        <v>218</v>
      </c>
      <c r="N235" s="28">
        <f t="shared" si="59"/>
        <v>-12.196533925999463</v>
      </c>
      <c r="O235" s="29">
        <f t="shared" si="60"/>
        <v>-9.528976649584921</v>
      </c>
      <c r="W235">
        <v>234.35916388888887</v>
      </c>
      <c r="X235">
        <v>2.6059</v>
      </c>
      <c r="Y235">
        <f t="shared" si="61"/>
        <v>117.7298028381367</v>
      </c>
      <c r="Z235">
        <f t="shared" si="62"/>
        <v>25.17450000000003</v>
      </c>
      <c r="AA235">
        <f t="shared" si="63"/>
        <v>120.39128675513251</v>
      </c>
      <c r="AB235">
        <f t="shared" si="64"/>
        <v>120.37415369088863</v>
      </c>
      <c r="AC235">
        <f t="shared" si="65"/>
        <v>104.88195407127174</v>
      </c>
      <c r="AD235">
        <f t="shared" si="66"/>
        <v>64.75016666666667</v>
      </c>
      <c r="AE235">
        <f t="shared" si="67"/>
        <v>123.25911071060615</v>
      </c>
      <c r="AG235">
        <f t="shared" si="68"/>
        <v>177.2549065686804</v>
      </c>
      <c r="AH235" s="43">
        <f t="shared" si="69"/>
        <v>285.2728866145823</v>
      </c>
      <c r="AI235">
        <f t="shared" si="70"/>
        <v>43089.93894564256</v>
      </c>
    </row>
    <row r="236" spans="1:35" ht="12.75">
      <c r="A236" s="2">
        <v>39783</v>
      </c>
      <c r="B236" s="18">
        <v>0.7770833333333332</v>
      </c>
      <c r="C236" s="18">
        <f t="shared" si="55"/>
        <v>0.7770833333343035</v>
      </c>
      <c r="D236">
        <v>232.79207166666666</v>
      </c>
      <c r="E236" s="10">
        <v>1.3880527777777778</v>
      </c>
      <c r="F236">
        <v>232.57552416666667</v>
      </c>
      <c r="G236" s="10">
        <v>2.0538583333333333</v>
      </c>
      <c r="H236" s="50">
        <f t="shared" si="56"/>
        <v>12.989037411948345</v>
      </c>
      <c r="I236" s="51">
        <f t="shared" si="57"/>
        <v>-39.94833333333333</v>
      </c>
      <c r="J236" s="51">
        <f t="shared" si="58"/>
        <v>42.006956911922394</v>
      </c>
      <c r="K236" s="55">
        <v>15.444890032703428</v>
      </c>
      <c r="L236" s="35"/>
      <c r="M236" s="27">
        <f t="shared" si="54"/>
        <v>219</v>
      </c>
      <c r="N236" s="28">
        <f t="shared" si="59"/>
        <v>-12.028372761387352</v>
      </c>
      <c r="O236" s="29">
        <f t="shared" si="60"/>
        <v>-9.74038420748922</v>
      </c>
      <c r="W236">
        <v>234.54298777777777</v>
      </c>
      <c r="X236">
        <v>2.463552777777778</v>
      </c>
      <c r="Y236">
        <f t="shared" si="61"/>
        <v>117.97198036209643</v>
      </c>
      <c r="Z236">
        <f t="shared" si="62"/>
        <v>24.58166666666669</v>
      </c>
      <c r="AA236">
        <f t="shared" si="63"/>
        <v>120.50579441116504</v>
      </c>
      <c r="AB236">
        <f t="shared" si="64"/>
        <v>120.48999255506857</v>
      </c>
      <c r="AC236">
        <f t="shared" si="65"/>
        <v>105.02413961096919</v>
      </c>
      <c r="AD236">
        <f t="shared" si="66"/>
        <v>64.53000000000002</v>
      </c>
      <c r="AE236">
        <f t="shared" si="67"/>
        <v>123.26471839510424</v>
      </c>
      <c r="AG236">
        <f t="shared" si="68"/>
        <v>177.427229355278</v>
      </c>
      <c r="AH236" s="43">
        <f t="shared" si="69"/>
        <v>285.7774697181917</v>
      </c>
      <c r="AI236">
        <f t="shared" si="70"/>
        <v>43256.11537751712</v>
      </c>
    </row>
    <row r="237" spans="1:35" ht="12.75">
      <c r="A237" s="2">
        <v>39783</v>
      </c>
      <c r="B237" s="18">
        <v>0.7777777777777778</v>
      </c>
      <c r="C237" s="18">
        <f t="shared" si="55"/>
        <v>0.7777777777810115</v>
      </c>
      <c r="D237">
        <v>232.97336666666666</v>
      </c>
      <c r="E237" s="10">
        <v>1.2490416666666668</v>
      </c>
      <c r="F237">
        <v>232.75522055555555</v>
      </c>
      <c r="G237" s="10">
        <v>1.9210694444444443</v>
      </c>
      <c r="H237" s="50">
        <f t="shared" si="56"/>
        <v>13.085656668606479</v>
      </c>
      <c r="I237" s="51">
        <f t="shared" si="57"/>
        <v>-40.321666666666644</v>
      </c>
      <c r="J237" s="51">
        <f t="shared" si="58"/>
        <v>42.39187673630906</v>
      </c>
      <c r="K237" s="55">
        <v>15.444890032703428</v>
      </c>
      <c r="L237" s="35"/>
      <c r="M237" s="27">
        <f t="shared" si="54"/>
        <v>220</v>
      </c>
      <c r="N237" s="28">
        <f t="shared" si="59"/>
        <v>-11.856547637910662</v>
      </c>
      <c r="O237" s="29">
        <f t="shared" si="60"/>
        <v>-9.948824750006686</v>
      </c>
      <c r="W237">
        <v>234.72653944444446</v>
      </c>
      <c r="X237">
        <v>2.320880555555555</v>
      </c>
      <c r="Y237">
        <f t="shared" si="61"/>
        <v>118.21265527661902</v>
      </c>
      <c r="Z237">
        <f t="shared" si="62"/>
        <v>23.988666666666653</v>
      </c>
      <c r="AA237">
        <f t="shared" si="63"/>
        <v>120.62208751299741</v>
      </c>
      <c r="AB237">
        <f t="shared" si="64"/>
        <v>120.60758090326794</v>
      </c>
      <c r="AC237">
        <f t="shared" si="65"/>
        <v>105.16537257481673</v>
      </c>
      <c r="AD237">
        <f t="shared" si="66"/>
        <v>64.3103333333333</v>
      </c>
      <c r="AE237">
        <f t="shared" si="67"/>
        <v>123.27033123280093</v>
      </c>
      <c r="AG237">
        <f t="shared" si="68"/>
        <v>177.60161534024425</v>
      </c>
      <c r="AH237" s="43">
        <f t="shared" si="69"/>
        <v>286.2842954821074</v>
      </c>
      <c r="AI237">
        <f t="shared" si="70"/>
        <v>43423.22150216383</v>
      </c>
    </row>
    <row r="238" spans="1:35" ht="12.75">
      <c r="A238" s="2">
        <v>39783</v>
      </c>
      <c r="B238" s="18">
        <v>0.7784722222222222</v>
      </c>
      <c r="C238" s="18">
        <f t="shared" si="55"/>
        <v>0.7784722222204437</v>
      </c>
      <c r="D238">
        <v>233.15439694444444</v>
      </c>
      <c r="E238" s="10">
        <v>1.1096972222222223</v>
      </c>
      <c r="F238">
        <v>232.93466166666667</v>
      </c>
      <c r="G238" s="10">
        <v>1.7879638888888887</v>
      </c>
      <c r="H238" s="50">
        <f t="shared" si="56"/>
        <v>13.181643967975385</v>
      </c>
      <c r="I238" s="51">
        <f t="shared" si="57"/>
        <v>-40.695999999999984</v>
      </c>
      <c r="J238" s="51">
        <f t="shared" si="58"/>
        <v>42.77756600951555</v>
      </c>
      <c r="K238" s="55">
        <v>15.444890032703428</v>
      </c>
      <c r="L238" s="35"/>
      <c r="M238" s="27">
        <f t="shared" si="54"/>
        <v>221</v>
      </c>
      <c r="N238" s="28">
        <f t="shared" si="59"/>
        <v>-11.681110895166512</v>
      </c>
      <c r="O238" s="29">
        <f t="shared" si="60"/>
        <v>-10.154234784128874</v>
      </c>
      <c r="W238">
        <v>234.90982027777778</v>
      </c>
      <c r="X238">
        <v>2.1778833333333334</v>
      </c>
      <c r="Y238">
        <f t="shared" si="61"/>
        <v>118.45181873974221</v>
      </c>
      <c r="Z238">
        <f t="shared" si="62"/>
        <v>23.395166666666682</v>
      </c>
      <c r="AA238">
        <f t="shared" si="63"/>
        <v>120.74008110861055</v>
      </c>
      <c r="AB238">
        <f t="shared" si="64"/>
        <v>120.72683319799823</v>
      </c>
      <c r="AC238">
        <f t="shared" si="65"/>
        <v>105.30564608054648</v>
      </c>
      <c r="AD238">
        <f t="shared" si="66"/>
        <v>64.09116666666667</v>
      </c>
      <c r="AE238">
        <f t="shared" si="67"/>
        <v>123.27593739710828</v>
      </c>
      <c r="AG238">
        <f t="shared" si="68"/>
        <v>177.77807536630627</v>
      </c>
      <c r="AH238" s="43">
        <f t="shared" si="69"/>
        <v>286.7935845152344</v>
      </c>
      <c r="AI238">
        <f t="shared" si="70"/>
        <v>43591.340099907495</v>
      </c>
    </row>
    <row r="239" spans="1:35" ht="12.75">
      <c r="A239" s="2">
        <v>39783</v>
      </c>
      <c r="B239" s="18">
        <v>0.7791666666666667</v>
      </c>
      <c r="C239" s="18">
        <f t="shared" si="55"/>
        <v>0.7791666666671517</v>
      </c>
      <c r="D239">
        <v>233.3351636111111</v>
      </c>
      <c r="E239" s="10">
        <v>0.9700222222222222</v>
      </c>
      <c r="F239">
        <v>233.1138488888889</v>
      </c>
      <c r="G239" s="10">
        <v>1.6545444444444444</v>
      </c>
      <c r="H239" s="50">
        <f t="shared" si="56"/>
        <v>13.276980331140763</v>
      </c>
      <c r="I239" s="51">
        <f t="shared" si="57"/>
        <v>-41.07133333333333</v>
      </c>
      <c r="J239" s="51">
        <f t="shared" si="58"/>
        <v>43.16402006870162</v>
      </c>
      <c r="K239" s="55">
        <v>15.444890032703428</v>
      </c>
      <c r="L239" s="35"/>
      <c r="M239" s="27">
        <f t="shared" si="54"/>
        <v>222</v>
      </c>
      <c r="N239" s="28">
        <f t="shared" si="59"/>
        <v>-11.502115972886225</v>
      </c>
      <c r="O239" s="29">
        <f t="shared" si="60"/>
        <v>-10.356551739969541</v>
      </c>
      <c r="W239">
        <v>235.09283194444444</v>
      </c>
      <c r="X239">
        <v>2.0345638888888886</v>
      </c>
      <c r="Y239">
        <f t="shared" si="61"/>
        <v>118.68947882391281</v>
      </c>
      <c r="Z239">
        <f t="shared" si="62"/>
        <v>22.801166666666653</v>
      </c>
      <c r="AA239">
        <f t="shared" si="63"/>
        <v>120.85977653815664</v>
      </c>
      <c r="AB239">
        <f t="shared" si="64"/>
        <v>120.84774998925926</v>
      </c>
      <c r="AC239">
        <f t="shared" si="65"/>
        <v>105.44498647000911</v>
      </c>
      <c r="AD239">
        <f t="shared" si="66"/>
        <v>63.87249999999999</v>
      </c>
      <c r="AE239">
        <f t="shared" si="67"/>
        <v>123.28155347784357</v>
      </c>
      <c r="AG239">
        <f t="shared" si="68"/>
        <v>177.95662292046015</v>
      </c>
      <c r="AH239" s="43">
        <f t="shared" si="69"/>
        <v>287.3053500847018</v>
      </c>
      <c r="AI239">
        <f t="shared" si="70"/>
        <v>43760.478769529866</v>
      </c>
    </row>
    <row r="240" spans="1:35" ht="12.75">
      <c r="A240" s="2">
        <v>39783</v>
      </c>
      <c r="B240" s="18">
        <v>0.779861111111111</v>
      </c>
      <c r="C240" s="18">
        <f t="shared" si="55"/>
        <v>0.7798611111138598</v>
      </c>
      <c r="D240">
        <v>233.51566888888888</v>
      </c>
      <c r="E240" s="10">
        <v>0.8300166666666666</v>
      </c>
      <c r="F240">
        <v>233.2927836111111</v>
      </c>
      <c r="G240" s="10">
        <v>1.5208083333333333</v>
      </c>
      <c r="H240" s="50">
        <f t="shared" si="56"/>
        <v>13.371713454298579</v>
      </c>
      <c r="I240" s="51">
        <f t="shared" si="57"/>
        <v>-41.447500000000005</v>
      </c>
      <c r="J240" s="51">
        <f t="shared" si="58"/>
        <v>43.551096162483326</v>
      </c>
      <c r="K240" s="55">
        <v>15.444890032703428</v>
      </c>
      <c r="L240" s="35"/>
      <c r="M240" s="27">
        <f t="shared" si="54"/>
        <v>223</v>
      </c>
      <c r="N240" s="28">
        <f t="shared" si="59"/>
        <v>-11.319617394657103</v>
      </c>
      <c r="O240" s="29">
        <f t="shared" si="60"/>
        <v>-10.555713989824039</v>
      </c>
      <c r="W240">
        <v>235.27557611111112</v>
      </c>
      <c r="X240">
        <v>1.8909277777777778</v>
      </c>
      <c r="Y240">
        <f t="shared" si="61"/>
        <v>118.92564395004169</v>
      </c>
      <c r="Z240">
        <f t="shared" si="62"/>
        <v>22.207166666666666</v>
      </c>
      <c r="AA240">
        <f t="shared" si="63"/>
        <v>120.98126731148587</v>
      </c>
      <c r="AB240">
        <f t="shared" si="64"/>
        <v>120.9704237873617</v>
      </c>
      <c r="AC240">
        <f t="shared" si="65"/>
        <v>105.58335353656402</v>
      </c>
      <c r="AD240">
        <f t="shared" si="66"/>
        <v>63.65466666666667</v>
      </c>
      <c r="AE240">
        <f t="shared" si="67"/>
        <v>123.28731131982525</v>
      </c>
      <c r="AG240">
        <f t="shared" si="68"/>
        <v>178.13737999004752</v>
      </c>
      <c r="AH240" s="43">
        <f t="shared" si="69"/>
        <v>287.81967479379443</v>
      </c>
      <c r="AI240">
        <f t="shared" si="70"/>
        <v>43930.65997275532</v>
      </c>
    </row>
    <row r="241" spans="1:35" ht="12.75">
      <c r="A241" s="2">
        <v>39783</v>
      </c>
      <c r="B241" s="18">
        <v>0.7805555555555556</v>
      </c>
      <c r="C241" s="18">
        <f t="shared" si="55"/>
        <v>0.7805555555532919</v>
      </c>
      <c r="D241">
        <v>233.69591416666668</v>
      </c>
      <c r="E241" s="10">
        <v>0.6896861111111111</v>
      </c>
      <c r="F241">
        <v>233.47146722222223</v>
      </c>
      <c r="G241" s="10">
        <v>1.3867611111111111</v>
      </c>
      <c r="H241" s="50">
        <f t="shared" si="56"/>
        <v>13.465841031595168</v>
      </c>
      <c r="I241" s="51">
        <f t="shared" si="57"/>
        <v>-41.8245</v>
      </c>
      <c r="J241" s="51">
        <f t="shared" si="58"/>
        <v>43.938794645941215</v>
      </c>
      <c r="K241" s="55">
        <v>15.444890032703428</v>
      </c>
      <c r="L241" s="35"/>
      <c r="M241" s="27">
        <f t="shared" si="54"/>
        <v>224</v>
      </c>
      <c r="N241" s="28">
        <f t="shared" si="59"/>
        <v>-11.133670751313966</v>
      </c>
      <c r="O241" s="29">
        <f t="shared" si="60"/>
        <v>-10.751660866941743</v>
      </c>
      <c r="W241">
        <v>235.458055</v>
      </c>
      <c r="X241">
        <v>1.7469722222222224</v>
      </c>
      <c r="Y241">
        <f t="shared" si="61"/>
        <v>119.16035537991114</v>
      </c>
      <c r="Z241">
        <f t="shared" si="62"/>
        <v>21.612666666666676</v>
      </c>
      <c r="AA241">
        <f t="shared" si="63"/>
        <v>121.10449064634706</v>
      </c>
      <c r="AB241">
        <f t="shared" si="64"/>
        <v>121.094791305157</v>
      </c>
      <c r="AC241">
        <f t="shared" si="65"/>
        <v>105.7207902548288</v>
      </c>
      <c r="AD241">
        <f t="shared" si="66"/>
        <v>63.437166666666684</v>
      </c>
      <c r="AE241">
        <f t="shared" si="67"/>
        <v>123.29298279626441</v>
      </c>
      <c r="AG241">
        <f t="shared" si="68"/>
        <v>178.32014730940895</v>
      </c>
      <c r="AH241" s="43">
        <f t="shared" si="69"/>
        <v>288.3362680885527</v>
      </c>
      <c r="AI241">
        <f t="shared" si="70"/>
        <v>44101.801010168936</v>
      </c>
    </row>
    <row r="242" spans="1:35" ht="12.75">
      <c r="A242" s="2">
        <v>39783</v>
      </c>
      <c r="B242" s="18">
        <v>0.78125</v>
      </c>
      <c r="C242" s="18">
        <f t="shared" si="55"/>
        <v>0.78125</v>
      </c>
      <c r="D242">
        <v>233.87590083333333</v>
      </c>
      <c r="E242" s="10">
        <v>0.5490305555555556</v>
      </c>
      <c r="F242">
        <v>233.64990138888888</v>
      </c>
      <c r="G242" s="10">
        <v>1.2524</v>
      </c>
      <c r="H242" s="50">
        <f t="shared" si="56"/>
        <v>13.559344118342654</v>
      </c>
      <c r="I242" s="51">
        <f t="shared" si="57"/>
        <v>-42.20216666666666</v>
      </c>
      <c r="J242" s="51">
        <f t="shared" si="58"/>
        <v>44.32695212036064</v>
      </c>
      <c r="K242" s="55">
        <v>15.444890032703428</v>
      </c>
      <c r="L242" s="35"/>
      <c r="M242" s="27">
        <f t="shared" si="54"/>
        <v>225</v>
      </c>
      <c r="N242" s="28">
        <f t="shared" si="59"/>
        <v>-10.944332684005696</v>
      </c>
      <c r="O242" s="29">
        <f t="shared" si="60"/>
        <v>-10.944332684005694</v>
      </c>
      <c r="W242">
        <v>235.64027</v>
      </c>
      <c r="X242">
        <v>1.6027</v>
      </c>
      <c r="Y242">
        <f t="shared" si="61"/>
        <v>119.39358820658207</v>
      </c>
      <c r="Z242">
        <f t="shared" si="62"/>
        <v>21.018000000000004</v>
      </c>
      <c r="AA242">
        <f t="shared" si="63"/>
        <v>121.22947343300181</v>
      </c>
      <c r="AB242">
        <f t="shared" si="64"/>
        <v>121.2208785613104</v>
      </c>
      <c r="AC242">
        <f t="shared" si="65"/>
        <v>105.85728978863278</v>
      </c>
      <c r="AD242">
        <f t="shared" si="66"/>
        <v>63.22016666666667</v>
      </c>
      <c r="AE242">
        <f t="shared" si="67"/>
        <v>123.29864263144056</v>
      </c>
      <c r="AG242">
        <f t="shared" si="68"/>
        <v>178.5049556395545</v>
      </c>
      <c r="AH242" s="43">
        <f t="shared" si="69"/>
        <v>288.85506818480303</v>
      </c>
      <c r="AI242">
        <f t="shared" si="70"/>
        <v>44273.879980561396</v>
      </c>
    </row>
    <row r="243" spans="1:35" ht="12.75">
      <c r="A243" s="2">
        <v>39783</v>
      </c>
      <c r="B243" s="18">
        <v>0.7819444444444444</v>
      </c>
      <c r="C243" s="18">
        <f t="shared" si="55"/>
        <v>0.7819444444467081</v>
      </c>
      <c r="D243">
        <v>234.05563083333334</v>
      </c>
      <c r="E243" s="10">
        <v>0.4080527777777778</v>
      </c>
      <c r="F243">
        <v>233.82808722222222</v>
      </c>
      <c r="G243" s="10">
        <v>1.1177333333333335</v>
      </c>
      <c r="H243" s="50">
        <f t="shared" si="56"/>
        <v>13.65227043126033</v>
      </c>
      <c r="I243" s="51">
        <f t="shared" si="57"/>
        <v>-42.58083333333334</v>
      </c>
      <c r="J243" s="51">
        <f t="shared" si="58"/>
        <v>44.71590159316232</v>
      </c>
      <c r="K243" s="55">
        <v>15.444890032703428</v>
      </c>
      <c r="L243" s="35"/>
      <c r="M243" s="27">
        <f t="shared" si="54"/>
        <v>226</v>
      </c>
      <c r="N243" s="28">
        <f t="shared" si="59"/>
        <v>-10.75166086694174</v>
      </c>
      <c r="O243" s="29">
        <f t="shared" si="60"/>
        <v>-11.133670751313968</v>
      </c>
      <c r="W243">
        <v>235.82222305555555</v>
      </c>
      <c r="X243">
        <v>1.4581166666666667</v>
      </c>
      <c r="Y243">
        <f t="shared" si="61"/>
        <v>119.62538365253985</v>
      </c>
      <c r="Z243">
        <f t="shared" si="62"/>
        <v>20.422999999999995</v>
      </c>
      <c r="AA243">
        <f t="shared" si="63"/>
        <v>121.35621674647471</v>
      </c>
      <c r="AB243">
        <f t="shared" si="64"/>
        <v>121.34868593872122</v>
      </c>
      <c r="AC243">
        <f t="shared" si="65"/>
        <v>105.99284524741634</v>
      </c>
      <c r="AD243">
        <f t="shared" si="66"/>
        <v>63.00383333333333</v>
      </c>
      <c r="AE243">
        <f t="shared" si="67"/>
        <v>123.30436431180038</v>
      </c>
      <c r="AG243">
        <f t="shared" si="68"/>
        <v>178.69194009983752</v>
      </c>
      <c r="AH243" s="43">
        <f t="shared" si="69"/>
        <v>289.3764826514374</v>
      </c>
      <c r="AI243">
        <f t="shared" si="70"/>
        <v>44447.03700642423</v>
      </c>
    </row>
    <row r="244" spans="1:35" ht="12.75">
      <c r="A244" s="2">
        <v>39783</v>
      </c>
      <c r="B244" s="18">
        <v>0.782638888888889</v>
      </c>
      <c r="C244" s="18">
        <f t="shared" si="55"/>
        <v>0.7826388888861402</v>
      </c>
      <c r="D244">
        <v>234.23510527777776</v>
      </c>
      <c r="E244" s="10">
        <v>0.2667555555555556</v>
      </c>
      <c r="F244">
        <v>234.0060263888889</v>
      </c>
      <c r="G244" s="10">
        <v>0.9827583333333333</v>
      </c>
      <c r="H244" s="50">
        <f t="shared" si="56"/>
        <v>13.744584367310244</v>
      </c>
      <c r="I244" s="51">
        <f t="shared" si="57"/>
        <v>-42.960166666666666</v>
      </c>
      <c r="J244" s="51">
        <f t="shared" si="58"/>
        <v>45.105315866956154</v>
      </c>
      <c r="K244" s="55">
        <v>15.444890032703428</v>
      </c>
      <c r="L244" s="35"/>
      <c r="M244" s="27">
        <f t="shared" si="54"/>
        <v>227</v>
      </c>
      <c r="N244" s="28">
        <f t="shared" si="59"/>
        <v>-10.555713989824042</v>
      </c>
      <c r="O244" s="29">
        <f t="shared" si="60"/>
        <v>-11.3196173946571</v>
      </c>
      <c r="W244">
        <v>236.00391611111112</v>
      </c>
      <c r="X244">
        <v>1.3132194444444445</v>
      </c>
      <c r="Y244">
        <f t="shared" si="61"/>
        <v>119.8557501661455</v>
      </c>
      <c r="Z244">
        <f t="shared" si="62"/>
        <v>19.827666666666673</v>
      </c>
      <c r="AA244">
        <f t="shared" si="63"/>
        <v>121.48472008172028</v>
      </c>
      <c r="AB244">
        <f t="shared" si="64"/>
        <v>121.47821223731911</v>
      </c>
      <c r="AC244">
        <f t="shared" si="65"/>
        <v>106.12749977304672</v>
      </c>
      <c r="AD244">
        <f t="shared" si="66"/>
        <v>62.78783333333333</v>
      </c>
      <c r="AE244">
        <f t="shared" si="67"/>
        <v>123.3100086074625</v>
      </c>
      <c r="AG244">
        <f t="shared" si="68"/>
        <v>178.88092395659268</v>
      </c>
      <c r="AH244" s="43">
        <f t="shared" si="69"/>
        <v>289.90004455613894</v>
      </c>
      <c r="AI244">
        <f t="shared" si="70"/>
        <v>44621.1219560307</v>
      </c>
    </row>
    <row r="245" spans="1:35" ht="12.75">
      <c r="A245" s="2">
        <v>39783</v>
      </c>
      <c r="B245" s="18">
        <v>0.7833333333333333</v>
      </c>
      <c r="C245" s="18">
        <f t="shared" si="55"/>
        <v>0.7833333333328483</v>
      </c>
      <c r="D245">
        <v>234.4143263888889</v>
      </c>
      <c r="E245" s="10">
        <v>0.12513611111111111</v>
      </c>
      <c r="F245">
        <v>234.18372055555557</v>
      </c>
      <c r="G245" s="10">
        <v>0.8474777777777778</v>
      </c>
      <c r="H245" s="50">
        <f t="shared" si="56"/>
        <v>13.83631700019159</v>
      </c>
      <c r="I245" s="51">
        <f t="shared" si="57"/>
        <v>-43.3405</v>
      </c>
      <c r="J245" s="51">
        <f t="shared" si="58"/>
        <v>45.495522948745084</v>
      </c>
      <c r="K245" s="55">
        <v>15.444890032703428</v>
      </c>
      <c r="L245" s="35"/>
      <c r="M245" s="27">
        <f aca="true" t="shared" si="71" ref="M245:M308">M244+1</f>
        <v>228</v>
      </c>
      <c r="N245" s="28">
        <f t="shared" si="59"/>
        <v>-10.35655173996954</v>
      </c>
      <c r="O245" s="29">
        <f t="shared" si="60"/>
        <v>-11.502115972886227</v>
      </c>
      <c r="W245">
        <v>236.18535055555557</v>
      </c>
      <c r="X245">
        <v>1.1680111111111111</v>
      </c>
      <c r="Y245">
        <f t="shared" si="61"/>
        <v>120.08466262757581</v>
      </c>
      <c r="Z245">
        <f t="shared" si="62"/>
        <v>19.232</v>
      </c>
      <c r="AA245">
        <f t="shared" si="63"/>
        <v>121.61494983092622</v>
      </c>
      <c r="AB245">
        <f t="shared" si="64"/>
        <v>121.60942312904717</v>
      </c>
      <c r="AC245">
        <f t="shared" si="65"/>
        <v>106.26119656557184</v>
      </c>
      <c r="AD245">
        <f t="shared" si="66"/>
        <v>62.5725</v>
      </c>
      <c r="AE245">
        <f t="shared" si="67"/>
        <v>123.31569102023106</v>
      </c>
      <c r="AG245">
        <f t="shared" si="68"/>
        <v>179.07204774211857</v>
      </c>
      <c r="AH245" s="43">
        <f t="shared" si="69"/>
        <v>290.4261637999024</v>
      </c>
      <c r="AI245">
        <f t="shared" si="70"/>
        <v>44796.27571797456</v>
      </c>
    </row>
    <row r="246" spans="1:35" ht="12.75">
      <c r="A246" s="2">
        <v>39783</v>
      </c>
      <c r="B246" s="18">
        <v>0.7840277777777778</v>
      </c>
      <c r="C246" s="18">
        <f t="shared" si="55"/>
        <v>0.7840277777795563</v>
      </c>
      <c r="D246">
        <v>234.5932952777778</v>
      </c>
      <c r="E246" s="10">
        <v>-0.0168</v>
      </c>
      <c r="F246">
        <v>234.36117083333332</v>
      </c>
      <c r="G246" s="10">
        <v>0.7118916666666666</v>
      </c>
      <c r="H246" s="50">
        <f t="shared" si="56"/>
        <v>13.9274660679603</v>
      </c>
      <c r="I246" s="51">
        <f t="shared" si="57"/>
        <v>-43.7215</v>
      </c>
      <c r="J246" s="51">
        <f t="shared" si="58"/>
        <v>45.88620569761881</v>
      </c>
      <c r="K246" s="55">
        <v>15.444890032703428</v>
      </c>
      <c r="L246" s="35"/>
      <c r="M246" s="27">
        <f t="shared" si="71"/>
        <v>229</v>
      </c>
      <c r="N246" s="28">
        <f t="shared" si="59"/>
        <v>-10.154234784128878</v>
      </c>
      <c r="O246" s="29">
        <f t="shared" si="60"/>
        <v>-11.68111089516651</v>
      </c>
      <c r="W246">
        <v>236.3665286111111</v>
      </c>
      <c r="X246">
        <v>1.0224972222222222</v>
      </c>
      <c r="Y246">
        <f t="shared" si="61"/>
        <v>120.31217935354886</v>
      </c>
      <c r="Z246">
        <f t="shared" si="62"/>
        <v>18.636333333333333</v>
      </c>
      <c r="AA246">
        <f t="shared" si="63"/>
        <v>121.74700579854775</v>
      </c>
      <c r="AB246">
        <f t="shared" si="64"/>
        <v>121.74241762792258</v>
      </c>
      <c r="AC246">
        <f t="shared" si="65"/>
        <v>106.39399542637474</v>
      </c>
      <c r="AD246">
        <f t="shared" si="66"/>
        <v>62.357833333333325</v>
      </c>
      <c r="AE246">
        <f t="shared" si="67"/>
        <v>123.32145653054552</v>
      </c>
      <c r="AG246">
        <f t="shared" si="68"/>
        <v>179.2653311018364</v>
      </c>
      <c r="AH246" s="43">
        <f t="shared" si="69"/>
        <v>290.95466802671206</v>
      </c>
      <c r="AI246">
        <f t="shared" si="70"/>
        <v>44972.43708032959</v>
      </c>
    </row>
    <row r="247" spans="1:35" ht="12.75">
      <c r="A247" s="2">
        <v>39783</v>
      </c>
      <c r="B247" s="18">
        <v>0.7847222222222222</v>
      </c>
      <c r="C247" s="18">
        <f t="shared" si="55"/>
        <v>0.7847222222189885</v>
      </c>
      <c r="D247">
        <v>234.7720138888889</v>
      </c>
      <c r="E247" s="10">
        <v>-0.15905277777777777</v>
      </c>
      <c r="F247">
        <v>234.53837916666666</v>
      </c>
      <c r="G247" s="10">
        <v>0.5760055555555555</v>
      </c>
      <c r="H247" s="50">
        <f t="shared" si="56"/>
        <v>14.018029320668004</v>
      </c>
      <c r="I247" s="51">
        <f t="shared" si="57"/>
        <v>-44.103500000000004</v>
      </c>
      <c r="J247" s="51">
        <f t="shared" si="58"/>
        <v>46.2776820755438</v>
      </c>
      <c r="K247" s="55">
        <v>15.438917611079056</v>
      </c>
      <c r="L247" s="35"/>
      <c r="M247" s="27">
        <f t="shared" si="71"/>
        <v>230</v>
      </c>
      <c r="N247" s="28">
        <f t="shared" si="59"/>
        <v>-9.94882475000669</v>
      </c>
      <c r="O247" s="29">
        <f t="shared" si="60"/>
        <v>-11.85654763791066</v>
      </c>
      <c r="W247">
        <v>236.54745222222223</v>
      </c>
      <c r="X247">
        <v>0.876675</v>
      </c>
      <c r="Y247">
        <f t="shared" si="61"/>
        <v>120.53829187320758</v>
      </c>
      <c r="Z247">
        <f t="shared" si="62"/>
        <v>18.040166666666664</v>
      </c>
      <c r="AA247">
        <f t="shared" si="63"/>
        <v>121.88079184626137</v>
      </c>
      <c r="AB247">
        <f t="shared" si="64"/>
        <v>121.8770990328069</v>
      </c>
      <c r="AC247">
        <f t="shared" si="65"/>
        <v>106.52588954663594</v>
      </c>
      <c r="AD247">
        <f t="shared" si="66"/>
        <v>62.14366666666667</v>
      </c>
      <c r="AE247">
        <f t="shared" si="67"/>
        <v>123.32720888141375</v>
      </c>
      <c r="AG247">
        <f t="shared" si="68"/>
        <v>179.46072475568758</v>
      </c>
      <c r="AH247" s="43">
        <f t="shared" si="69"/>
        <v>291.48568280321894</v>
      </c>
      <c r="AI247">
        <f t="shared" si="70"/>
        <v>45149.66131496335</v>
      </c>
    </row>
    <row r="248" spans="1:35" ht="12.75">
      <c r="A248" s="2">
        <v>39783</v>
      </c>
      <c r="B248" s="18">
        <v>0.7854166666666668</v>
      </c>
      <c r="C248" s="18">
        <f t="shared" si="55"/>
        <v>0.7854166666656965</v>
      </c>
      <c r="D248">
        <v>234.95048388888887</v>
      </c>
      <c r="E248" s="10">
        <v>-0.30161944444444444</v>
      </c>
      <c r="F248">
        <v>234.71534666666665</v>
      </c>
      <c r="G248" s="10">
        <v>0.4398194444444445</v>
      </c>
      <c r="H248" s="50">
        <f t="shared" si="56"/>
        <v>14.10803784761168</v>
      </c>
      <c r="I248" s="51">
        <f t="shared" si="57"/>
        <v>-44.48633333333334</v>
      </c>
      <c r="J248" s="51">
        <f t="shared" si="58"/>
        <v>46.66980378525379</v>
      </c>
      <c r="K248" s="55">
        <v>15.438917611079056</v>
      </c>
      <c r="L248" s="35"/>
      <c r="M248" s="27">
        <f t="shared" si="71"/>
        <v>231</v>
      </c>
      <c r="N248" s="28">
        <f t="shared" si="59"/>
        <v>-9.740384207489223</v>
      </c>
      <c r="O248" s="29">
        <f t="shared" si="60"/>
        <v>-12.028372761387349</v>
      </c>
      <c r="W248">
        <v>236.72812305555556</v>
      </c>
      <c r="X248">
        <v>0.73055</v>
      </c>
      <c r="Y248">
        <f t="shared" si="61"/>
        <v>120.7630252326126</v>
      </c>
      <c r="Z248">
        <f t="shared" si="62"/>
        <v>17.443833333333334</v>
      </c>
      <c r="AA248">
        <f t="shared" si="63"/>
        <v>122.0163742482694</v>
      </c>
      <c r="AB248">
        <f t="shared" si="64"/>
        <v>122.01353285444489</v>
      </c>
      <c r="AC248">
        <f t="shared" si="65"/>
        <v>106.6568721264774</v>
      </c>
      <c r="AD248">
        <f t="shared" si="66"/>
        <v>61.930166666666665</v>
      </c>
      <c r="AE248">
        <f t="shared" si="67"/>
        <v>123.33302037639743</v>
      </c>
      <c r="AG248">
        <f t="shared" si="68"/>
        <v>179.6582869928707</v>
      </c>
      <c r="AH248" s="43">
        <f t="shared" si="69"/>
        <v>292.0191984099206</v>
      </c>
      <c r="AI248">
        <f t="shared" si="70"/>
        <v>45327.9434007977</v>
      </c>
    </row>
    <row r="249" spans="1:35" ht="12.75">
      <c r="A249" s="2">
        <v>39783</v>
      </c>
      <c r="B249" s="18">
        <v>0.7861111111111111</v>
      </c>
      <c r="C249" s="18">
        <f t="shared" si="55"/>
        <v>0.7861111111124046</v>
      </c>
      <c r="D249">
        <v>235.1287066666667</v>
      </c>
      <c r="E249" s="10">
        <v>-0.4444972222222222</v>
      </c>
      <c r="F249">
        <v>234.892075</v>
      </c>
      <c r="G249" s="10">
        <v>0.3033361111111111</v>
      </c>
      <c r="H249" s="50">
        <f t="shared" si="56"/>
        <v>14.197472747339278</v>
      </c>
      <c r="I249" s="51">
        <f t="shared" si="57"/>
        <v>-44.870000000000005</v>
      </c>
      <c r="J249" s="51">
        <f t="shared" si="58"/>
        <v>47.06256614775104</v>
      </c>
      <c r="K249" s="55">
        <v>15.438917611079056</v>
      </c>
      <c r="L249" s="35"/>
      <c r="M249" s="27">
        <f t="shared" si="71"/>
        <v>232</v>
      </c>
      <c r="N249" s="28">
        <f t="shared" si="59"/>
        <v>-9.52897664958492</v>
      </c>
      <c r="O249" s="29">
        <f t="shared" si="60"/>
        <v>-12.196533925999464</v>
      </c>
      <c r="W249">
        <v>236.9085425</v>
      </c>
      <c r="X249">
        <v>0.5841222222222222</v>
      </c>
      <c r="Y249">
        <f t="shared" si="61"/>
        <v>120.986354435046</v>
      </c>
      <c r="Z249">
        <f t="shared" si="62"/>
        <v>16.847166666666666</v>
      </c>
      <c r="AA249">
        <f t="shared" si="63"/>
        <v>122.15369410777973</v>
      </c>
      <c r="AB249">
        <f t="shared" si="64"/>
        <v>122.15165955629861</v>
      </c>
      <c r="AC249">
        <f t="shared" si="65"/>
        <v>106.78693639969059</v>
      </c>
      <c r="AD249">
        <f t="shared" si="66"/>
        <v>61.71716666666666</v>
      </c>
      <c r="AE249">
        <f t="shared" si="67"/>
        <v>123.33879538487747</v>
      </c>
      <c r="AG249">
        <f t="shared" si="68"/>
        <v>179.85791215173475</v>
      </c>
      <c r="AH249" s="43">
        <f t="shared" si="69"/>
        <v>292.5550556404082</v>
      </c>
      <c r="AI249">
        <f t="shared" si="70"/>
        <v>45507.23884080968</v>
      </c>
    </row>
    <row r="250" spans="1:35" ht="12.75">
      <c r="A250" s="2">
        <v>39783</v>
      </c>
      <c r="B250" s="18">
        <v>0.7868055555555555</v>
      </c>
      <c r="C250" s="18">
        <f t="shared" si="55"/>
        <v>0.7868055555591127</v>
      </c>
      <c r="D250">
        <v>235.3066838888889</v>
      </c>
      <c r="E250" s="10">
        <v>-0.5876833333333333</v>
      </c>
      <c r="F250">
        <v>235.06856527777776</v>
      </c>
      <c r="G250" s="10">
        <v>0.16655555555555554</v>
      </c>
      <c r="H250" s="50">
        <f t="shared" si="56"/>
        <v>14.286365126371559</v>
      </c>
      <c r="I250" s="51">
        <f t="shared" si="57"/>
        <v>-45.254333333333335</v>
      </c>
      <c r="J250" s="51">
        <f t="shared" si="58"/>
        <v>47.45582065425115</v>
      </c>
      <c r="K250" s="55">
        <v>15.438917611079056</v>
      </c>
      <c r="L250" s="35"/>
      <c r="M250" s="27">
        <f t="shared" si="71"/>
        <v>233</v>
      </c>
      <c r="N250" s="28">
        <f t="shared" si="59"/>
        <v>-9.314666473083896</v>
      </c>
      <c r="O250" s="29">
        <f t="shared" si="60"/>
        <v>-12.360979908227234</v>
      </c>
      <c r="W250">
        <v>237.08871305555556</v>
      </c>
      <c r="X250">
        <v>0.4373916666666667</v>
      </c>
      <c r="Y250">
        <f t="shared" si="61"/>
        <v>121.20835454037754</v>
      </c>
      <c r="Z250">
        <f t="shared" si="62"/>
        <v>16.25016666666667</v>
      </c>
      <c r="AA250">
        <f t="shared" si="63"/>
        <v>122.29281715244075</v>
      </c>
      <c r="AB250">
        <f t="shared" si="64"/>
        <v>122.2915442020569</v>
      </c>
      <c r="AC250">
        <f t="shared" si="65"/>
        <v>106.91612563186673</v>
      </c>
      <c r="AD250">
        <f t="shared" si="66"/>
        <v>61.5045</v>
      </c>
      <c r="AE250">
        <f t="shared" si="67"/>
        <v>123.34448281288917</v>
      </c>
      <c r="AG250">
        <f t="shared" si="68"/>
        <v>180.05957203500142</v>
      </c>
      <c r="AH250" s="43">
        <f t="shared" si="69"/>
        <v>293.0931206195811</v>
      </c>
      <c r="AI250">
        <f t="shared" si="70"/>
        <v>45687.5045850725</v>
      </c>
    </row>
    <row r="251" spans="1:35" ht="12.75">
      <c r="A251" s="2">
        <v>39783</v>
      </c>
      <c r="B251" s="18">
        <v>0.7875</v>
      </c>
      <c r="C251" s="18">
        <f t="shared" si="55"/>
        <v>0.7874999999985448</v>
      </c>
      <c r="D251">
        <v>235.48441749999998</v>
      </c>
      <c r="E251" s="10">
        <v>-0.7311805555555556</v>
      </c>
      <c r="F251">
        <v>235.24481972222222</v>
      </c>
      <c r="G251" s="10">
        <v>0.029477777777777776</v>
      </c>
      <c r="H251" s="50">
        <f t="shared" si="56"/>
        <v>14.374696083837708</v>
      </c>
      <c r="I251" s="51">
        <f t="shared" si="57"/>
        <v>-45.639500000000005</v>
      </c>
      <c r="J251" s="51">
        <f t="shared" si="58"/>
        <v>47.849721501307606</v>
      </c>
      <c r="K251" s="55">
        <v>15.438917611079056</v>
      </c>
      <c r="L251" s="35"/>
      <c r="M251" s="27">
        <f t="shared" si="71"/>
        <v>234</v>
      </c>
      <c r="N251" s="28">
        <f t="shared" si="59"/>
        <v>-9.09751895894197</v>
      </c>
      <c r="O251" s="29">
        <f t="shared" si="60"/>
        <v>-12.521660616231458</v>
      </c>
      <c r="W251">
        <v>237.2686363888889</v>
      </c>
      <c r="X251">
        <v>0.29036388888888887</v>
      </c>
      <c r="Y251">
        <f t="shared" si="61"/>
        <v>121.42898392923263</v>
      </c>
      <c r="Z251">
        <f t="shared" si="62"/>
        <v>15.653166666666666</v>
      </c>
      <c r="AA251">
        <f t="shared" si="63"/>
        <v>122.43373621996626</v>
      </c>
      <c r="AB251">
        <f t="shared" si="64"/>
        <v>122.43317895468925</v>
      </c>
      <c r="AC251">
        <f t="shared" si="65"/>
        <v>107.04441632430448</v>
      </c>
      <c r="AD251">
        <f t="shared" si="66"/>
        <v>61.29266666666666</v>
      </c>
      <c r="AE251">
        <f t="shared" si="67"/>
        <v>123.35030625548578</v>
      </c>
      <c r="AG251">
        <f t="shared" si="68"/>
        <v>180.26345626847143</v>
      </c>
      <c r="AH251" s="43">
        <f t="shared" si="69"/>
        <v>293.6337639767596</v>
      </c>
      <c r="AI251">
        <f t="shared" si="70"/>
        <v>45868.86385563695</v>
      </c>
    </row>
    <row r="252" spans="1:35" ht="12.75">
      <c r="A252" s="2">
        <v>39783</v>
      </c>
      <c r="B252" s="18">
        <v>0.7881944444444445</v>
      </c>
      <c r="C252" s="18">
        <f t="shared" si="55"/>
        <v>0.7881944444452529</v>
      </c>
      <c r="D252">
        <v>235.66190916666667</v>
      </c>
      <c r="E252" s="10">
        <v>-0.8749833333333333</v>
      </c>
      <c r="F252">
        <v>235.4208397222222</v>
      </c>
      <c r="G252" s="10">
        <v>-0.10789166666666668</v>
      </c>
      <c r="H252" s="50">
        <f t="shared" si="56"/>
        <v>14.462480077611664</v>
      </c>
      <c r="I252" s="51">
        <f t="shared" si="57"/>
        <v>-46.025499999999994</v>
      </c>
      <c r="J252" s="51">
        <f t="shared" si="58"/>
        <v>48.24427406693269</v>
      </c>
      <c r="K252" s="55">
        <v>15.438917611079056</v>
      </c>
      <c r="L252" s="35"/>
      <c r="M252" s="27">
        <f t="shared" si="71"/>
        <v>235</v>
      </c>
      <c r="N252" s="28">
        <f t="shared" si="59"/>
        <v>-8.877600252395506</v>
      </c>
      <c r="O252" s="29">
        <f t="shared" si="60"/>
        <v>-12.678527105111925</v>
      </c>
      <c r="W252">
        <v>237.44831444444443</v>
      </c>
      <c r="X252">
        <v>0.14304166666666668</v>
      </c>
      <c r="Y252">
        <f t="shared" si="61"/>
        <v>121.6482676547046</v>
      </c>
      <c r="Z252">
        <f t="shared" si="62"/>
        <v>15.056000000000001</v>
      </c>
      <c r="AA252">
        <f t="shared" si="63"/>
        <v>122.57644210610229</v>
      </c>
      <c r="AB252">
        <f t="shared" si="64"/>
        <v>122.57655398288563</v>
      </c>
      <c r="AC252">
        <f t="shared" si="65"/>
        <v>107.17181847719895</v>
      </c>
      <c r="AD252">
        <f t="shared" si="66"/>
        <v>61.0815</v>
      </c>
      <c r="AE252">
        <f t="shared" si="67"/>
        <v>123.3561847576346</v>
      </c>
      <c r="AG252">
        <f t="shared" si="68"/>
        <v>180.46950561686492</v>
      </c>
      <c r="AH252" s="43">
        <f t="shared" si="69"/>
        <v>294.1769009306696</v>
      </c>
      <c r="AI252">
        <f t="shared" si="70"/>
        <v>46051.29528205308</v>
      </c>
    </row>
    <row r="253" spans="1:35" ht="12.75">
      <c r="A253" s="2">
        <v>39783</v>
      </c>
      <c r="B253" s="18">
        <v>0.7888888888888889</v>
      </c>
      <c r="C253" s="18">
        <f t="shared" si="55"/>
        <v>0.788888888891961</v>
      </c>
      <c r="D253">
        <v>235.83916055555557</v>
      </c>
      <c r="E253" s="10">
        <v>-1.0190916666666665</v>
      </c>
      <c r="F253">
        <v>235.5966263888889</v>
      </c>
      <c r="G253" s="10">
        <v>-0.24555</v>
      </c>
      <c r="H253" s="50">
        <f t="shared" si="56"/>
        <v>14.549748219169873</v>
      </c>
      <c r="I253" s="51">
        <f t="shared" si="57"/>
        <v>-46.412499999999994</v>
      </c>
      <c r="J253" s="51">
        <f t="shared" si="58"/>
        <v>48.639647711421965</v>
      </c>
      <c r="K253" s="55">
        <v>15.438917611079056</v>
      </c>
      <c r="L253" s="35"/>
      <c r="M253" s="27">
        <f t="shared" si="71"/>
        <v>236</v>
      </c>
      <c r="N253" s="28">
        <f t="shared" si="59"/>
        <v>-8.654977342812908</v>
      </c>
      <c r="O253" s="29">
        <f t="shared" si="60"/>
        <v>-12.831531591816535</v>
      </c>
      <c r="W253">
        <v>237.6277488888889</v>
      </c>
      <c r="X253">
        <v>-0.004580555555555555</v>
      </c>
      <c r="Y253">
        <f t="shared" si="61"/>
        <v>121.86623084221763</v>
      </c>
      <c r="Z253">
        <f t="shared" si="62"/>
        <v>14.458166666666665</v>
      </c>
      <c r="AA253">
        <f t="shared" si="63"/>
        <v>122.72088983970816</v>
      </c>
      <c r="AB253">
        <f t="shared" si="64"/>
        <v>122.72162367574998</v>
      </c>
      <c r="AC253">
        <f t="shared" si="65"/>
        <v>107.29832532630427</v>
      </c>
      <c r="AD253">
        <f t="shared" si="66"/>
        <v>60.87066666666666</v>
      </c>
      <c r="AE253">
        <f t="shared" si="67"/>
        <v>123.3619417740896</v>
      </c>
      <c r="AG253">
        <f t="shared" si="68"/>
        <v>180.67761568831622</v>
      </c>
      <c r="AH253" s="43">
        <f t="shared" si="69"/>
        <v>294.72247932521975</v>
      </c>
      <c r="AI253">
        <f t="shared" si="70"/>
        <v>46234.79398305729</v>
      </c>
    </row>
    <row r="254" spans="1:35" ht="12.75">
      <c r="A254" s="2">
        <v>39783</v>
      </c>
      <c r="B254" s="18">
        <v>0.7895833333333333</v>
      </c>
      <c r="C254" s="18">
        <f t="shared" si="55"/>
        <v>0.7895833333313931</v>
      </c>
      <c r="D254">
        <v>236.01617305555556</v>
      </c>
      <c r="E254" s="10">
        <v>-1.1635027777777778</v>
      </c>
      <c r="F254">
        <v>235.77218166666668</v>
      </c>
      <c r="G254" s="10">
        <v>-0.3835</v>
      </c>
      <c r="H254" s="50">
        <f t="shared" si="56"/>
        <v>14.636464977663145</v>
      </c>
      <c r="I254" s="51">
        <f t="shared" si="57"/>
        <v>-46.80016666666667</v>
      </c>
      <c r="J254" s="51">
        <f t="shared" si="58"/>
        <v>49.03551475278034</v>
      </c>
      <c r="K254" s="55">
        <v>15.438917611079056</v>
      </c>
      <c r="L254" s="35"/>
      <c r="M254" s="27">
        <f t="shared" si="71"/>
        <v>237</v>
      </c>
      <c r="N254" s="28">
        <f t="shared" si="59"/>
        <v>-8.42971804328905</v>
      </c>
      <c r="O254" s="29">
        <f t="shared" si="60"/>
        <v>-12.980627469696431</v>
      </c>
      <c r="W254">
        <v>237.80694194444445</v>
      </c>
      <c r="X254">
        <v>-0.15249166666666666</v>
      </c>
      <c r="Y254">
        <f t="shared" si="61"/>
        <v>122.08288191210116</v>
      </c>
      <c r="Z254">
        <f t="shared" si="62"/>
        <v>13.8605</v>
      </c>
      <c r="AA254">
        <f t="shared" si="63"/>
        <v>122.86717835212964</v>
      </c>
      <c r="AB254">
        <f t="shared" si="64"/>
        <v>122.86848636311035</v>
      </c>
      <c r="AC254">
        <f t="shared" si="65"/>
        <v>107.42398018500874</v>
      </c>
      <c r="AD254">
        <f t="shared" si="66"/>
        <v>60.660666666666664</v>
      </c>
      <c r="AE254">
        <f t="shared" si="67"/>
        <v>123.36785642635441</v>
      </c>
      <c r="AG254">
        <f t="shared" si="68"/>
        <v>180.8879576492525</v>
      </c>
      <c r="AH254" s="43">
        <f t="shared" si="69"/>
        <v>295.2705495312644</v>
      </c>
      <c r="AI254">
        <f t="shared" si="70"/>
        <v>46419.36615265621</v>
      </c>
    </row>
    <row r="255" spans="1:35" ht="12.75">
      <c r="A255" s="2">
        <v>39783</v>
      </c>
      <c r="B255" s="18">
        <v>0.7902777777777777</v>
      </c>
      <c r="C255" s="18">
        <f t="shared" si="55"/>
        <v>0.7902777777781012</v>
      </c>
      <c r="D255">
        <v>236.1929488888889</v>
      </c>
      <c r="E255" s="10">
        <v>-1.308213888888889</v>
      </c>
      <c r="F255">
        <v>235.9475072222222</v>
      </c>
      <c r="G255" s="10">
        <v>-0.521738888888889</v>
      </c>
      <c r="H255" s="50">
        <f t="shared" si="56"/>
        <v>14.722661487805755</v>
      </c>
      <c r="I255" s="51">
        <f t="shared" si="57"/>
        <v>-47.188500000000005</v>
      </c>
      <c r="J255" s="51">
        <f t="shared" si="58"/>
        <v>49.431885393281526</v>
      </c>
      <c r="K255" s="55">
        <v>15.438917611079056</v>
      </c>
      <c r="L255" s="35"/>
      <c r="M255" s="27">
        <f t="shared" si="71"/>
        <v>238</v>
      </c>
      <c r="N255" s="28">
        <f t="shared" si="59"/>
        <v>-8.201890969988694</v>
      </c>
      <c r="O255" s="29">
        <f t="shared" si="60"/>
        <v>-13.125769322702897</v>
      </c>
      <c r="W255">
        <v>237.98589527777776</v>
      </c>
      <c r="X255">
        <v>-0.3006972222222222</v>
      </c>
      <c r="Y255">
        <f t="shared" si="61"/>
        <v>122.29821265253099</v>
      </c>
      <c r="Z255">
        <f t="shared" si="62"/>
        <v>13.262500000000005</v>
      </c>
      <c r="AA255">
        <f t="shared" si="63"/>
        <v>123.0152296435433</v>
      </c>
      <c r="AB255">
        <f t="shared" si="64"/>
        <v>123.01706342194353</v>
      </c>
      <c r="AC255">
        <f t="shared" si="65"/>
        <v>107.54874307971936</v>
      </c>
      <c r="AD255">
        <f t="shared" si="66"/>
        <v>60.45100000000001</v>
      </c>
      <c r="AE255">
        <f t="shared" si="67"/>
        <v>123.37364199466386</v>
      </c>
      <c r="AG255">
        <f t="shared" si="68"/>
        <v>181.1002859103643</v>
      </c>
      <c r="AH255" s="43">
        <f t="shared" si="69"/>
        <v>295.82075703148865</v>
      </c>
      <c r="AI255">
        <f t="shared" si="70"/>
        <v>46604.90723760995</v>
      </c>
    </row>
    <row r="256" spans="1:35" ht="12.75">
      <c r="A256" s="2">
        <v>39783</v>
      </c>
      <c r="B256" s="18">
        <v>0.7909722222222223</v>
      </c>
      <c r="C256" s="18">
        <f t="shared" si="55"/>
        <v>0.7909722222248092</v>
      </c>
      <c r="D256">
        <v>236.36948944444444</v>
      </c>
      <c r="E256" s="10">
        <v>-1.453225</v>
      </c>
      <c r="F256">
        <v>236.12260416666666</v>
      </c>
      <c r="G256" s="10">
        <v>-0.6602638888888889</v>
      </c>
      <c r="H256" s="50">
        <f t="shared" si="56"/>
        <v>14.808352207365576</v>
      </c>
      <c r="I256" s="51">
        <f t="shared" si="57"/>
        <v>-47.577666666666666</v>
      </c>
      <c r="J256" s="51">
        <f t="shared" si="58"/>
        <v>49.828923935218924</v>
      </c>
      <c r="K256" s="55">
        <v>15.438917611079056</v>
      </c>
      <c r="L256" s="35"/>
      <c r="M256" s="27">
        <f t="shared" si="71"/>
        <v>239</v>
      </c>
      <c r="N256" s="28">
        <f t="shared" si="59"/>
        <v>-7.971565521245378</v>
      </c>
      <c r="O256" s="29">
        <f t="shared" si="60"/>
        <v>-13.266912939221484</v>
      </c>
      <c r="W256">
        <v>238.16461083333334</v>
      </c>
      <c r="X256">
        <v>-0.44919166666666666</v>
      </c>
      <c r="Y256">
        <f t="shared" si="61"/>
        <v>122.51226488998647</v>
      </c>
      <c r="Z256">
        <f t="shared" si="62"/>
        <v>12.664333333333333</v>
      </c>
      <c r="AA256">
        <f t="shared" si="63"/>
        <v>123.16509402932306</v>
      </c>
      <c r="AB256">
        <f t="shared" si="64"/>
        <v>123.16740457189144</v>
      </c>
      <c r="AC256">
        <f t="shared" si="65"/>
        <v>107.67264059207822</v>
      </c>
      <c r="AD256">
        <f t="shared" si="66"/>
        <v>60.242</v>
      </c>
      <c r="AE256">
        <f t="shared" si="67"/>
        <v>123.37948004457974</v>
      </c>
      <c r="AG256">
        <f t="shared" si="68"/>
        <v>181.31480398429872</v>
      </c>
      <c r="AH256" s="43">
        <f t="shared" si="69"/>
        <v>296.3734980091217</v>
      </c>
      <c r="AI256">
        <f t="shared" si="70"/>
        <v>46791.54985634309</v>
      </c>
    </row>
    <row r="257" spans="1:35" ht="12.75">
      <c r="A257" s="2">
        <v>39783</v>
      </c>
      <c r="B257" s="18">
        <v>0.7916666666666666</v>
      </c>
      <c r="C257" s="18">
        <f t="shared" si="55"/>
        <v>0.7916666666642413</v>
      </c>
      <c r="D257">
        <v>236.54579638888887</v>
      </c>
      <c r="E257" s="10">
        <v>-1.5985333333333336</v>
      </c>
      <c r="F257">
        <v>236.29747444444445</v>
      </c>
      <c r="G257" s="10">
        <v>-0.7990722222222222</v>
      </c>
      <c r="H257" s="50">
        <f t="shared" si="56"/>
        <v>14.893518291485655</v>
      </c>
      <c r="I257" s="51">
        <f t="shared" si="57"/>
        <v>-47.96766666666669</v>
      </c>
      <c r="J257" s="51">
        <f t="shared" si="58"/>
        <v>50.22662573320314</v>
      </c>
      <c r="K257" s="55">
        <v>15.438917611079056</v>
      </c>
      <c r="L257" s="35"/>
      <c r="M257" s="27">
        <f t="shared" si="71"/>
        <v>240</v>
      </c>
      <c r="N257" s="28">
        <f t="shared" si="59"/>
        <v>-7.738811856422002</v>
      </c>
      <c r="O257" s="29">
        <f t="shared" si="60"/>
        <v>-13.404015325539314</v>
      </c>
      <c r="W257">
        <v>238.34309055555556</v>
      </c>
      <c r="X257">
        <v>-0.5979722222222222</v>
      </c>
      <c r="Y257">
        <f t="shared" si="61"/>
        <v>122.72503049232427</v>
      </c>
      <c r="Z257">
        <f t="shared" si="62"/>
        <v>12.065999999999997</v>
      </c>
      <c r="AA257">
        <f t="shared" si="63"/>
        <v>123.31675257377613</v>
      </c>
      <c r="AB257">
        <f t="shared" si="64"/>
        <v>123.31949028674475</v>
      </c>
      <c r="AC257">
        <f t="shared" si="65"/>
        <v>107.79568276303219</v>
      </c>
      <c r="AD257">
        <f t="shared" si="66"/>
        <v>60.033666666666676</v>
      </c>
      <c r="AE257">
        <f t="shared" si="67"/>
        <v>123.38537334624684</v>
      </c>
      <c r="AG257">
        <f t="shared" si="68"/>
        <v>181.5315007200621</v>
      </c>
      <c r="AH257" s="43">
        <f t="shared" si="69"/>
        <v>296.9287516532261</v>
      </c>
      <c r="AI257">
        <f t="shared" si="70"/>
        <v>46979.29171746195</v>
      </c>
    </row>
    <row r="258" spans="1:35" ht="12.75">
      <c r="A258" s="2">
        <v>39783</v>
      </c>
      <c r="B258" s="18">
        <v>0.7923611111111111</v>
      </c>
      <c r="C258" s="18">
        <f t="shared" si="55"/>
        <v>0.7923611111109494</v>
      </c>
      <c r="D258">
        <v>236.72187194444444</v>
      </c>
      <c r="E258" s="10">
        <v>-1.744138888888889</v>
      </c>
      <c r="F258">
        <v>236.47211944444444</v>
      </c>
      <c r="G258" s="10">
        <v>-0.9381638888888889</v>
      </c>
      <c r="H258" s="50">
        <f t="shared" si="56"/>
        <v>14.978207523339794</v>
      </c>
      <c r="I258" s="51">
        <f t="shared" si="57"/>
        <v>-48.3585</v>
      </c>
      <c r="J258" s="51">
        <f t="shared" si="58"/>
        <v>50.62500590481183</v>
      </c>
      <c r="K258" s="55">
        <v>15.438917611079056</v>
      </c>
      <c r="L258" s="35"/>
      <c r="M258" s="27">
        <f t="shared" si="71"/>
        <v>241</v>
      </c>
      <c r="N258" s="28">
        <f t="shared" si="59"/>
        <v>-7.503700874539592</v>
      </c>
      <c r="O258" s="29">
        <f t="shared" si="60"/>
        <v>-13.537034718941381</v>
      </c>
      <c r="W258">
        <v>238.52133666666668</v>
      </c>
      <c r="X258">
        <v>-0.7470388888888888</v>
      </c>
      <c r="Y258">
        <f t="shared" si="61"/>
        <v>122.93655126506724</v>
      </c>
      <c r="Z258">
        <f t="shared" si="62"/>
        <v>11.467500000000006</v>
      </c>
      <c r="AA258">
        <f t="shared" si="63"/>
        <v>123.47023606196963</v>
      </c>
      <c r="AB258">
        <f t="shared" si="64"/>
        <v>123.47335078199627</v>
      </c>
      <c r="AC258">
        <f t="shared" si="65"/>
        <v>107.91786284571226</v>
      </c>
      <c r="AD258">
        <f t="shared" si="66"/>
        <v>59.82600000000001</v>
      </c>
      <c r="AE258">
        <f t="shared" si="67"/>
        <v>123.39131005539232</v>
      </c>
      <c r="AG258">
        <f t="shared" si="68"/>
        <v>181.75039425884805</v>
      </c>
      <c r="AH258" s="43">
        <f t="shared" si="69"/>
        <v>297.4865520221738</v>
      </c>
      <c r="AI258">
        <f t="shared" si="70"/>
        <v>47168.14831536493</v>
      </c>
    </row>
    <row r="259" spans="1:35" ht="12.75">
      <c r="A259" s="2">
        <v>39783</v>
      </c>
      <c r="B259" s="18">
        <v>0.7930555555555556</v>
      </c>
      <c r="C259" s="18">
        <f t="shared" si="55"/>
        <v>0.7930555555576575</v>
      </c>
      <c r="D259">
        <v>236.8977175</v>
      </c>
      <c r="E259" s="10">
        <v>-1.8900388888888888</v>
      </c>
      <c r="F259">
        <v>236.6465413888889</v>
      </c>
      <c r="G259" s="10">
        <v>-1.077536111111111</v>
      </c>
      <c r="H259" s="50">
        <f t="shared" si="56"/>
        <v>15.062367750989447</v>
      </c>
      <c r="I259" s="51">
        <f t="shared" si="57"/>
        <v>-48.750166666666665</v>
      </c>
      <c r="J259" s="51">
        <f t="shared" si="58"/>
        <v>51.02404994013925</v>
      </c>
      <c r="K259" s="55">
        <v>15.438917611079056</v>
      </c>
      <c r="L259" s="35"/>
      <c r="M259" s="27">
        <f t="shared" si="71"/>
        <v>242</v>
      </c>
      <c r="N259" s="28">
        <f t="shared" si="59"/>
        <v>-7.2663041926808285</v>
      </c>
      <c r="O259" s="29">
        <f t="shared" si="60"/>
        <v>-13.66593060043185</v>
      </c>
      <c r="W259">
        <v>238.69935083333334</v>
      </c>
      <c r="X259">
        <v>-0.8963916666666666</v>
      </c>
      <c r="Y259">
        <f t="shared" si="61"/>
        <v>123.14678578309572</v>
      </c>
      <c r="Z259">
        <f t="shared" si="62"/>
        <v>10.868666666666666</v>
      </c>
      <c r="AA259">
        <f t="shared" si="63"/>
        <v>123.62547781027493</v>
      </c>
      <c r="AB259">
        <f t="shared" si="64"/>
        <v>123.62891875182038</v>
      </c>
      <c r="AC259">
        <f t="shared" si="65"/>
        <v>108.03919090499748</v>
      </c>
      <c r="AD259">
        <f t="shared" si="66"/>
        <v>59.618833333333335</v>
      </c>
      <c r="AE259">
        <f t="shared" si="67"/>
        <v>123.39721252700268</v>
      </c>
      <c r="AG259">
        <f t="shared" si="68"/>
        <v>181.97138372707636</v>
      </c>
      <c r="AH259" s="43">
        <f t="shared" si="69"/>
        <v>298.04674027741686</v>
      </c>
      <c r="AI259">
        <f t="shared" si="70"/>
        <v>47358.07407166767</v>
      </c>
    </row>
    <row r="260" spans="1:35" ht="12.75">
      <c r="A260" s="2">
        <v>39783</v>
      </c>
      <c r="B260" s="18">
        <v>0.79375</v>
      </c>
      <c r="C260" s="18">
        <f t="shared" si="55"/>
        <v>0.7937499999970896</v>
      </c>
      <c r="D260">
        <v>237.07333472222223</v>
      </c>
      <c r="E260" s="10">
        <v>-2.0362277777777775</v>
      </c>
      <c r="F260">
        <v>236.82074111111112</v>
      </c>
      <c r="G260" s="10">
        <v>-1.2171861111111113</v>
      </c>
      <c r="H260" s="50">
        <f t="shared" si="56"/>
        <v>15.146046811687023</v>
      </c>
      <c r="I260" s="51">
        <f t="shared" si="57"/>
        <v>-49.14249999999997</v>
      </c>
      <c r="J260" s="51">
        <f t="shared" si="58"/>
        <v>51.42361364462645</v>
      </c>
      <c r="K260" s="55">
        <v>15.438917611079056</v>
      </c>
      <c r="L260" s="35"/>
      <c r="M260" s="27">
        <f t="shared" si="71"/>
        <v>243</v>
      </c>
      <c r="N260" s="28">
        <f t="shared" si="59"/>
        <v>-7.026694124174704</v>
      </c>
      <c r="O260" s="29">
        <f t="shared" si="60"/>
        <v>-13.790663707076583</v>
      </c>
      <c r="W260">
        <v>238.87713472222222</v>
      </c>
      <c r="X260">
        <v>-1.0460250000000002</v>
      </c>
      <c r="Y260">
        <f t="shared" si="61"/>
        <v>123.35577598408803</v>
      </c>
      <c r="Z260">
        <f t="shared" si="62"/>
        <v>10.269666666666666</v>
      </c>
      <c r="AA260">
        <f t="shared" si="63"/>
        <v>123.78252510787196</v>
      </c>
      <c r="AB260">
        <f t="shared" si="64"/>
        <v>123.78624095832552</v>
      </c>
      <c r="AC260">
        <f t="shared" si="65"/>
        <v>108.15966056601265</v>
      </c>
      <c r="AD260">
        <f t="shared" si="66"/>
        <v>59.412166666666636</v>
      </c>
      <c r="AE260">
        <f t="shared" si="67"/>
        <v>123.40307014731378</v>
      </c>
      <c r="AG260">
        <f t="shared" si="68"/>
        <v>182.19445459216263</v>
      </c>
      <c r="AH260" s="43">
        <f t="shared" si="69"/>
        <v>298.6092088998122</v>
      </c>
      <c r="AI260">
        <f t="shared" si="70"/>
        <v>47549.033852630404</v>
      </c>
    </row>
    <row r="261" spans="1:35" ht="12.75">
      <c r="A261" s="2">
        <v>39783</v>
      </c>
      <c r="B261" s="18">
        <v>0.7944444444444444</v>
      </c>
      <c r="C261" s="18">
        <f t="shared" si="55"/>
        <v>0.7944444444437977</v>
      </c>
      <c r="D261">
        <v>237.24872555555555</v>
      </c>
      <c r="E261" s="10">
        <v>-2.182711111111111</v>
      </c>
      <c r="F261">
        <v>236.99472055555555</v>
      </c>
      <c r="G261" s="10">
        <v>-1.3571166666666667</v>
      </c>
      <c r="H261" s="50">
        <f t="shared" si="56"/>
        <v>15.229242466844493</v>
      </c>
      <c r="I261" s="51">
        <f t="shared" si="57"/>
        <v>-49.53566666666664</v>
      </c>
      <c r="J261" s="51">
        <f t="shared" si="58"/>
        <v>51.82385645844053</v>
      </c>
      <c r="K261" s="55">
        <v>15.438917611079056</v>
      </c>
      <c r="L261" s="35"/>
      <c r="M261" s="27">
        <f t="shared" si="71"/>
        <v>244</v>
      </c>
      <c r="N261" s="28">
        <f t="shared" si="59"/>
        <v>-6.784943656569243</v>
      </c>
      <c r="O261" s="29">
        <f t="shared" si="60"/>
        <v>-13.911196043962983</v>
      </c>
      <c r="W261">
        <v>239.05469083333335</v>
      </c>
      <c r="X261">
        <v>-1.1959388888888889</v>
      </c>
      <c r="Y261">
        <f t="shared" si="61"/>
        <v>123.56354689290698</v>
      </c>
      <c r="Z261">
        <f t="shared" si="62"/>
        <v>9.670666666666673</v>
      </c>
      <c r="AA261">
        <f t="shared" si="63"/>
        <v>123.9414051660437</v>
      </c>
      <c r="AB261">
        <f t="shared" si="64"/>
        <v>123.9453441430985</v>
      </c>
      <c r="AC261">
        <f t="shared" si="65"/>
        <v>108.27929805310762</v>
      </c>
      <c r="AD261">
        <f t="shared" si="66"/>
        <v>59.20633333333332</v>
      </c>
      <c r="AE261">
        <f t="shared" si="67"/>
        <v>123.40906082476883</v>
      </c>
      <c r="AG261">
        <f t="shared" si="68"/>
        <v>182.4197914328649</v>
      </c>
      <c r="AH261" s="43">
        <f t="shared" si="69"/>
        <v>299.17432244925305</v>
      </c>
      <c r="AI261">
        <f t="shared" si="70"/>
        <v>47741.151800614556</v>
      </c>
    </row>
    <row r="262" spans="1:35" ht="12.75">
      <c r="A262" s="2">
        <v>39783</v>
      </c>
      <c r="B262" s="18">
        <v>0.7951388888888888</v>
      </c>
      <c r="C262" s="18">
        <f t="shared" si="55"/>
        <v>0.7951388888905058</v>
      </c>
      <c r="D262">
        <v>237.42389194444445</v>
      </c>
      <c r="E262" s="10">
        <v>-2.329480555555555</v>
      </c>
      <c r="F262">
        <v>237.1684811111111</v>
      </c>
      <c r="G262" s="10">
        <v>-1.4973194444444444</v>
      </c>
      <c r="H262" s="50">
        <f t="shared" si="56"/>
        <v>15.311985919618198</v>
      </c>
      <c r="I262" s="51">
        <f t="shared" si="57"/>
        <v>-49.92966666666664</v>
      </c>
      <c r="J262" s="51">
        <f t="shared" si="58"/>
        <v>52.22478842702025</v>
      </c>
      <c r="K262" s="55">
        <v>15.438917611079056</v>
      </c>
      <c r="L262" s="35"/>
      <c r="M262" s="27">
        <f t="shared" si="71"/>
        <v>245</v>
      </c>
      <c r="N262" s="28">
        <f t="shared" si="59"/>
        <v>-6.541126429398753</v>
      </c>
      <c r="O262" s="29">
        <f t="shared" si="60"/>
        <v>-14.027490895773616</v>
      </c>
      <c r="W262">
        <v>239.23202083333334</v>
      </c>
      <c r="X262">
        <v>-1.3461305555555554</v>
      </c>
      <c r="Y262">
        <f t="shared" si="61"/>
        <v>123.7701074164458</v>
      </c>
      <c r="Z262">
        <f t="shared" si="62"/>
        <v>9.071333333333342</v>
      </c>
      <c r="AA262">
        <f t="shared" si="63"/>
        <v>124.10208933907187</v>
      </c>
      <c r="AB262">
        <f t="shared" si="64"/>
        <v>124.10619897828141</v>
      </c>
      <c r="AC262">
        <f t="shared" si="65"/>
        <v>108.39808055983197</v>
      </c>
      <c r="AD262">
        <f t="shared" si="66"/>
        <v>59.00099999999998</v>
      </c>
      <c r="AE262">
        <f t="shared" si="67"/>
        <v>123.4149985619893</v>
      </c>
      <c r="AG262">
        <f t="shared" si="68"/>
        <v>182.64725285266633</v>
      </c>
      <c r="AH262" s="43">
        <f t="shared" si="69"/>
        <v>299.7418763280814</v>
      </c>
      <c r="AI262">
        <f t="shared" si="70"/>
        <v>47934.36889427924</v>
      </c>
    </row>
    <row r="263" spans="1:35" ht="12.75">
      <c r="A263" s="2">
        <v>39783</v>
      </c>
      <c r="B263" s="18">
        <v>0.7958333333333334</v>
      </c>
      <c r="C263" s="18">
        <f t="shared" si="55"/>
        <v>0.7958333333299379</v>
      </c>
      <c r="D263">
        <v>237.5988352777778</v>
      </c>
      <c r="E263" s="10">
        <v>-2.476538888888889</v>
      </c>
      <c r="F263">
        <v>237.342025</v>
      </c>
      <c r="G263" s="10">
        <v>-1.6378</v>
      </c>
      <c r="H263" s="50">
        <f t="shared" si="56"/>
        <v>15.39422500045568</v>
      </c>
      <c r="I263" s="51">
        <f t="shared" si="57"/>
        <v>-50.324333333333335</v>
      </c>
      <c r="J263" s="51">
        <f t="shared" si="58"/>
        <v>52.62623574614756</v>
      </c>
      <c r="K263" s="55">
        <v>15.438917611079056</v>
      </c>
      <c r="L263" s="35"/>
      <c r="M263" s="27">
        <f t="shared" si="71"/>
        <v>246</v>
      </c>
      <c r="N263" s="28">
        <f t="shared" si="59"/>
        <v>-6.295316711752566</v>
      </c>
      <c r="O263" s="29">
        <f t="shared" si="60"/>
        <v>-14.139512837970035</v>
      </c>
      <c r="W263">
        <v>239.40912694444444</v>
      </c>
      <c r="X263">
        <v>-1.496602777777778</v>
      </c>
      <c r="Y263">
        <f t="shared" si="61"/>
        <v>123.97544910008787</v>
      </c>
      <c r="Z263">
        <f t="shared" si="62"/>
        <v>8.471833333333318</v>
      </c>
      <c r="AA263">
        <f t="shared" si="63"/>
        <v>124.26457234303048</v>
      </c>
      <c r="AB263">
        <f t="shared" si="64"/>
        <v>124.26879972675874</v>
      </c>
      <c r="AC263">
        <f t="shared" si="65"/>
        <v>108.51605112638747</v>
      </c>
      <c r="AD263">
        <f t="shared" si="66"/>
        <v>58.79616666666665</v>
      </c>
      <c r="AE263">
        <f t="shared" si="67"/>
        <v>123.4209162450157</v>
      </c>
      <c r="AG263">
        <f t="shared" si="68"/>
        <v>182.87680879533232</v>
      </c>
      <c r="AH263" s="43">
        <f t="shared" si="69"/>
        <v>300.31172433419374</v>
      </c>
      <c r="AI263">
        <f t="shared" si="70"/>
        <v>48128.63670853657</v>
      </c>
    </row>
    <row r="264" spans="1:35" ht="12.75">
      <c r="A264" s="2">
        <v>39783</v>
      </c>
      <c r="B264" s="18">
        <v>0.7965277777777778</v>
      </c>
      <c r="C264" s="18">
        <f t="shared" si="55"/>
        <v>0.796527777776646</v>
      </c>
      <c r="D264">
        <v>237.7735577777778</v>
      </c>
      <c r="E264" s="10">
        <v>-2.6238833333333336</v>
      </c>
      <c r="F264">
        <v>237.51535333333334</v>
      </c>
      <c r="G264" s="10">
        <v>-1.7785499999999999</v>
      </c>
      <c r="H264" s="50">
        <f t="shared" si="56"/>
        <v>15.476024167879588</v>
      </c>
      <c r="I264" s="51">
        <f t="shared" si="57"/>
        <v>-50.72000000000002</v>
      </c>
      <c r="J264" s="51">
        <f t="shared" si="58"/>
        <v>53.02853688387787</v>
      </c>
      <c r="K264" s="55">
        <v>15.438917611079056</v>
      </c>
      <c r="L264" s="35"/>
      <c r="M264" s="27">
        <f t="shared" si="71"/>
        <v>247</v>
      </c>
      <c r="N264" s="28">
        <f t="shared" si="59"/>
        <v>-6.0475893796518765</v>
      </c>
      <c r="O264" s="29">
        <f t="shared" si="60"/>
        <v>-14.247227747583471</v>
      </c>
      <c r="W264">
        <v>239.58601083333335</v>
      </c>
      <c r="X264">
        <v>-1.6473472222222223</v>
      </c>
      <c r="Y264">
        <f t="shared" si="61"/>
        <v>124.1795976035217</v>
      </c>
      <c r="Z264">
        <f t="shared" si="62"/>
        <v>7.872166666666653</v>
      </c>
      <c r="AA264">
        <f t="shared" si="63"/>
        <v>124.42886911404584</v>
      </c>
      <c r="AB264">
        <f t="shared" si="64"/>
        <v>124.43316078517866</v>
      </c>
      <c r="AC264">
        <f t="shared" si="65"/>
        <v>108.63316993351947</v>
      </c>
      <c r="AD264">
        <f t="shared" si="66"/>
        <v>58.59216666666668</v>
      </c>
      <c r="AE264">
        <f t="shared" si="67"/>
        <v>123.42693224940562</v>
      </c>
      <c r="AG264">
        <f t="shared" si="68"/>
        <v>183.10864752256927</v>
      </c>
      <c r="AH264" s="43">
        <f t="shared" si="69"/>
        <v>300.8843382473293</v>
      </c>
      <c r="AI264">
        <f t="shared" si="70"/>
        <v>48324.12083857157</v>
      </c>
    </row>
    <row r="265" spans="1:35" ht="12.75">
      <c r="A265" s="2">
        <v>39783</v>
      </c>
      <c r="B265" s="18">
        <v>0.7972222222222222</v>
      </c>
      <c r="C265" s="18">
        <f t="shared" si="55"/>
        <v>0.797222222223354</v>
      </c>
      <c r="D265">
        <v>237.94806111111112</v>
      </c>
      <c r="E265" s="10">
        <v>-2.7715111111111113</v>
      </c>
      <c r="F265">
        <v>237.68846805555555</v>
      </c>
      <c r="G265" s="10">
        <v>-1.9195749999999998</v>
      </c>
      <c r="H265" s="50">
        <f t="shared" si="56"/>
        <v>15.557364623260185</v>
      </c>
      <c r="I265" s="51">
        <f t="shared" si="57"/>
        <v>-51.116166666666686</v>
      </c>
      <c r="J265" s="51">
        <f t="shared" si="58"/>
        <v>53.43120893930357</v>
      </c>
      <c r="K265" s="55">
        <v>15.43294980661836</v>
      </c>
      <c r="L265" s="35"/>
      <c r="M265" s="27">
        <f t="shared" si="71"/>
        <v>248</v>
      </c>
      <c r="N265" s="28">
        <f t="shared" si="59"/>
        <v>-5.798019893241832</v>
      </c>
      <c r="O265" s="29">
        <f t="shared" si="60"/>
        <v>-14.350602813609001</v>
      </c>
      <c r="W265">
        <v>239.762675</v>
      </c>
      <c r="X265">
        <v>-1.7983638888888889</v>
      </c>
      <c r="Y265">
        <f t="shared" si="61"/>
        <v>124.38257772955221</v>
      </c>
      <c r="Z265">
        <f t="shared" si="62"/>
        <v>7.272666666666656</v>
      </c>
      <c r="AA265">
        <f t="shared" si="63"/>
        <v>124.59501323525168</v>
      </c>
      <c r="AB265">
        <f t="shared" si="64"/>
        <v>124.59931543567528</v>
      </c>
      <c r="AC265">
        <f t="shared" si="65"/>
        <v>108.74948044915385</v>
      </c>
      <c r="AD265">
        <f t="shared" si="66"/>
        <v>58.388833333333345</v>
      </c>
      <c r="AE265">
        <f t="shared" si="67"/>
        <v>123.4329994612003</v>
      </c>
      <c r="AG265">
        <f t="shared" si="68"/>
        <v>183.34262125266108</v>
      </c>
      <c r="AH265" s="43">
        <f t="shared" si="69"/>
        <v>301.4592216357555</v>
      </c>
      <c r="AI265">
        <f t="shared" si="70"/>
        <v>48520.65096027401</v>
      </c>
    </row>
    <row r="266" spans="1:35" ht="12.75">
      <c r="A266" s="2">
        <v>39783</v>
      </c>
      <c r="B266" s="18">
        <v>0.7979166666666666</v>
      </c>
      <c r="C266" s="18">
        <f t="shared" si="55"/>
        <v>0.7979166666700621</v>
      </c>
      <c r="D266">
        <v>238.12234694444444</v>
      </c>
      <c r="E266" s="10">
        <v>-2.9194194444444443</v>
      </c>
      <c r="F266">
        <v>237.86137055555554</v>
      </c>
      <c r="G266" s="10">
        <v>-2.0608666666666666</v>
      </c>
      <c r="H266" s="50">
        <f t="shared" si="56"/>
        <v>15.63826087526118</v>
      </c>
      <c r="I266" s="51">
        <f t="shared" si="57"/>
        <v>-51.51316666666666</v>
      </c>
      <c r="J266" s="51">
        <f t="shared" si="58"/>
        <v>53.834575722582805</v>
      </c>
      <c r="K266" s="55">
        <v>15.43294980661836</v>
      </c>
      <c r="L266" s="35"/>
      <c r="M266" s="27">
        <f t="shared" si="71"/>
        <v>249</v>
      </c>
      <c r="N266" s="28">
        <f t="shared" si="59"/>
        <v>-5.546684273805624</v>
      </c>
      <c r="O266" s="29">
        <f t="shared" si="60"/>
        <v>-14.449606547000093</v>
      </c>
      <c r="W266">
        <v>239.93912083333333</v>
      </c>
      <c r="X266">
        <v>-1.9496555555555555</v>
      </c>
      <c r="Y266">
        <f t="shared" si="61"/>
        <v>124.58438190525185</v>
      </c>
      <c r="Z266">
        <f t="shared" si="62"/>
        <v>6.672666666666669</v>
      </c>
      <c r="AA266">
        <f t="shared" si="63"/>
        <v>124.76294600224094</v>
      </c>
      <c r="AB266">
        <f t="shared" si="64"/>
        <v>124.76720408443772</v>
      </c>
      <c r="AC266">
        <f t="shared" si="65"/>
        <v>108.86495957265095</v>
      </c>
      <c r="AD266">
        <f t="shared" si="66"/>
        <v>58.185833333333335</v>
      </c>
      <c r="AE266">
        <f t="shared" si="67"/>
        <v>123.43893479550675</v>
      </c>
      <c r="AG266">
        <f t="shared" si="68"/>
        <v>183.57866123773198</v>
      </c>
      <c r="AH266" s="43">
        <f t="shared" si="69"/>
        <v>302.0364565203305</v>
      </c>
      <c r="AI266">
        <f t="shared" si="70"/>
        <v>48718.26954629661</v>
      </c>
    </row>
    <row r="267" spans="1:35" ht="12.75">
      <c r="A267" s="2">
        <v>39783</v>
      </c>
      <c r="B267" s="18">
        <v>0.7986111111111112</v>
      </c>
      <c r="C267" s="18">
        <f t="shared" si="55"/>
        <v>0.7986111111094942</v>
      </c>
      <c r="D267">
        <v>238.29641722222223</v>
      </c>
      <c r="E267" s="10">
        <v>-3.0676083333333337</v>
      </c>
      <c r="F267">
        <v>238.03406277777776</v>
      </c>
      <c r="G267" s="10">
        <v>-2.2024250000000003</v>
      </c>
      <c r="H267" s="50">
        <f t="shared" si="56"/>
        <v>15.718710749644274</v>
      </c>
      <c r="I267" s="51">
        <f t="shared" si="57"/>
        <v>-51.911</v>
      </c>
      <c r="J267" s="51">
        <f t="shared" si="58"/>
        <v>54.23863741495524</v>
      </c>
      <c r="K267" s="55">
        <v>15.43294980661836</v>
      </c>
      <c r="L267" s="35"/>
      <c r="M267" s="27">
        <f t="shared" si="71"/>
        <v>250</v>
      </c>
      <c r="N267" s="28">
        <f t="shared" si="59"/>
        <v>-5.293659080607667</v>
      </c>
      <c r="O267" s="29">
        <f t="shared" si="60"/>
        <v>-14.544208790260491</v>
      </c>
      <c r="W267">
        <v>240.11535055555555</v>
      </c>
      <c r="X267">
        <v>-2.101213888888889</v>
      </c>
      <c r="Y267">
        <f t="shared" si="61"/>
        <v>124.785018678535</v>
      </c>
      <c r="Z267">
        <f t="shared" si="62"/>
        <v>6.072666666666668</v>
      </c>
      <c r="AA267">
        <f t="shared" si="63"/>
        <v>124.93269454809167</v>
      </c>
      <c r="AB267">
        <f t="shared" si="64"/>
        <v>124.93685366399215</v>
      </c>
      <c r="AC267">
        <f t="shared" si="65"/>
        <v>108.9796172506027</v>
      </c>
      <c r="AD267">
        <f t="shared" si="66"/>
        <v>57.98366666666667</v>
      </c>
      <c r="AE267">
        <f t="shared" si="67"/>
        <v>123.44497793024621</v>
      </c>
      <c r="AG267">
        <f t="shared" si="68"/>
        <v>183.8169484347859</v>
      </c>
      <c r="AH267" s="43">
        <f t="shared" si="69"/>
        <v>302.61630989329313</v>
      </c>
      <c r="AI267">
        <f t="shared" si="70"/>
        <v>48917.06530130555</v>
      </c>
    </row>
    <row r="268" spans="1:35" ht="12.75">
      <c r="A268" s="2">
        <v>39783</v>
      </c>
      <c r="B268" s="18">
        <v>0.7993055555555556</v>
      </c>
      <c r="C268" s="18">
        <f t="shared" si="55"/>
        <v>0.7993055555562023</v>
      </c>
      <c r="D268">
        <v>238.4702736111111</v>
      </c>
      <c r="E268" s="10">
        <v>-3.216075</v>
      </c>
      <c r="F268">
        <v>238.20654666666667</v>
      </c>
      <c r="G268" s="10">
        <v>-2.34425</v>
      </c>
      <c r="H268" s="50">
        <f t="shared" si="56"/>
        <v>15.798695475391217</v>
      </c>
      <c r="I268" s="51">
        <f t="shared" si="57"/>
        <v>-52.30949999999999</v>
      </c>
      <c r="J268" s="51">
        <f t="shared" si="58"/>
        <v>54.64322985488821</v>
      </c>
      <c r="K268" s="55">
        <v>15.43294980661836</v>
      </c>
      <c r="L268" s="35"/>
      <c r="M268" s="27">
        <f t="shared" si="71"/>
        <v>251</v>
      </c>
      <c r="N268" s="28">
        <f t="shared" si="59"/>
        <v>-5.039021387572943</v>
      </c>
      <c r="O268" s="29">
        <f t="shared" si="60"/>
        <v>-14.634380726630459</v>
      </c>
      <c r="W268">
        <v>240.29136666666668</v>
      </c>
      <c r="X268">
        <v>-2.253041666666667</v>
      </c>
      <c r="Y268">
        <f t="shared" si="61"/>
        <v>124.98451322574083</v>
      </c>
      <c r="Z268">
        <f t="shared" si="62"/>
        <v>5.4725</v>
      </c>
      <c r="AA268">
        <f t="shared" si="63"/>
        <v>125.10426372640296</v>
      </c>
      <c r="AB268">
        <f t="shared" si="64"/>
        <v>125.10826845053755</v>
      </c>
      <c r="AC268">
        <f t="shared" si="65"/>
        <v>109.09349697915678</v>
      </c>
      <c r="AD268">
        <f t="shared" si="66"/>
        <v>57.78199999999999</v>
      </c>
      <c r="AE268">
        <f t="shared" si="67"/>
        <v>123.45100488510124</v>
      </c>
      <c r="AG268">
        <f t="shared" si="68"/>
        <v>184.0573551332324</v>
      </c>
      <c r="AH268" s="43">
        <f t="shared" si="69"/>
        <v>303.1984984663924</v>
      </c>
      <c r="AI268">
        <f t="shared" si="70"/>
        <v>49116.946721493216</v>
      </c>
    </row>
    <row r="269" spans="1:35" ht="12.75">
      <c r="A269" s="2">
        <v>39783</v>
      </c>
      <c r="B269" s="18">
        <v>0.8</v>
      </c>
      <c r="C269" s="18">
        <f t="shared" si="55"/>
        <v>0.8000000000029104</v>
      </c>
      <c r="D269">
        <v>238.64391833333332</v>
      </c>
      <c r="E269" s="10">
        <v>-3.3648194444444446</v>
      </c>
      <c r="F269">
        <v>238.37882333333334</v>
      </c>
      <c r="G269" s="10">
        <v>-2.486338888888889</v>
      </c>
      <c r="H269" s="50">
        <f t="shared" si="56"/>
        <v>15.878279445446053</v>
      </c>
      <c r="I269" s="51">
        <f t="shared" si="57"/>
        <v>-52.70883333333333</v>
      </c>
      <c r="J269" s="51">
        <f t="shared" si="58"/>
        <v>55.04853194689923</v>
      </c>
      <c r="K269" s="55">
        <v>15.43294980661836</v>
      </c>
      <c r="L269" s="35"/>
      <c r="M269" s="27">
        <f t="shared" si="71"/>
        <v>252</v>
      </c>
      <c r="N269" s="28">
        <f t="shared" si="59"/>
        <v>-4.782848759809466</v>
      </c>
      <c r="O269" s="29">
        <f t="shared" si="60"/>
        <v>-14.720094888864665</v>
      </c>
      <c r="W269">
        <v>240.46717055555555</v>
      </c>
      <c r="X269">
        <v>-2.405136111111111</v>
      </c>
      <c r="Y269">
        <f t="shared" si="61"/>
        <v>125.18287430363542</v>
      </c>
      <c r="Z269">
        <f t="shared" si="62"/>
        <v>4.872166666666677</v>
      </c>
      <c r="AA269">
        <f t="shared" si="63"/>
        <v>125.27765174582241</v>
      </c>
      <c r="AB269">
        <f t="shared" si="64"/>
        <v>125.28144617457237</v>
      </c>
      <c r="AC269">
        <f t="shared" si="65"/>
        <v>109.20654212255243</v>
      </c>
      <c r="AD269">
        <f t="shared" si="66"/>
        <v>57.581</v>
      </c>
      <c r="AE269">
        <f t="shared" si="67"/>
        <v>123.45703869510568</v>
      </c>
      <c r="AG269">
        <f t="shared" si="68"/>
        <v>184.29994926700647</v>
      </c>
      <c r="AH269" s="43">
        <f t="shared" si="69"/>
        <v>303.7832223878273</v>
      </c>
      <c r="AI269">
        <f t="shared" si="70"/>
        <v>49317.98847081951</v>
      </c>
    </row>
    <row r="270" spans="1:35" ht="12.75">
      <c r="A270" s="2">
        <v>39783</v>
      </c>
      <c r="B270" s="18">
        <v>0.8006944444444444</v>
      </c>
      <c r="C270" s="18">
        <f t="shared" si="55"/>
        <v>0.8006944444423425</v>
      </c>
      <c r="D270">
        <v>238.81735305555554</v>
      </c>
      <c r="E270" s="10">
        <v>-3.513838888888889</v>
      </c>
      <c r="F270">
        <v>238.55089472222224</v>
      </c>
      <c r="G270" s="10">
        <v>-2.6286916666666666</v>
      </c>
      <c r="H270" s="50">
        <f t="shared" si="56"/>
        <v>15.957443883671873</v>
      </c>
      <c r="I270" s="51">
        <f t="shared" si="57"/>
        <v>-53.10883333333334</v>
      </c>
      <c r="J270" s="51">
        <f t="shared" si="58"/>
        <v>55.45437938818101</v>
      </c>
      <c r="K270" s="55">
        <v>15.43294980661836</v>
      </c>
      <c r="L270" s="35"/>
      <c r="M270" s="27">
        <f t="shared" si="71"/>
        <v>253</v>
      </c>
      <c r="N270" s="28">
        <f t="shared" si="59"/>
        <v>-4.525219229981257</v>
      </c>
      <c r="O270" s="29">
        <f t="shared" si="60"/>
        <v>-14.80132516759896</v>
      </c>
      <c r="W270">
        <v>240.64276444444442</v>
      </c>
      <c r="X270">
        <v>-2.557494444444444</v>
      </c>
      <c r="Y270">
        <f t="shared" si="61"/>
        <v>125.38011042543644</v>
      </c>
      <c r="Z270">
        <f t="shared" si="62"/>
        <v>4.271833333333355</v>
      </c>
      <c r="AA270">
        <f t="shared" si="63"/>
        <v>125.45286226436771</v>
      </c>
      <c r="AB270">
        <f t="shared" si="64"/>
        <v>125.45639016626328</v>
      </c>
      <c r="AC270">
        <f t="shared" si="65"/>
        <v>109.31877955707787</v>
      </c>
      <c r="AD270">
        <f t="shared" si="66"/>
        <v>57.38066666666669</v>
      </c>
      <c r="AE270">
        <f t="shared" si="67"/>
        <v>123.46309760799014</v>
      </c>
      <c r="AG270">
        <f t="shared" si="68"/>
        <v>184.54469733539034</v>
      </c>
      <c r="AH270" s="43">
        <f t="shared" si="69"/>
        <v>304.37033926053886</v>
      </c>
      <c r="AI270">
        <f t="shared" si="70"/>
        <v>49520.14349605468</v>
      </c>
    </row>
    <row r="271" spans="1:35" ht="12.75">
      <c r="A271" s="2">
        <v>39783</v>
      </c>
      <c r="B271" s="18">
        <v>0.8013888888888889</v>
      </c>
      <c r="C271" s="18">
        <f t="shared" si="55"/>
        <v>0.8013888888890506</v>
      </c>
      <c r="D271">
        <v>238.9905797222222</v>
      </c>
      <c r="E271" s="10">
        <v>-3.663133333333333</v>
      </c>
      <c r="F271">
        <v>238.72276250000002</v>
      </c>
      <c r="G271" s="10">
        <v>-2.7713027777777777</v>
      </c>
      <c r="H271" s="50">
        <f t="shared" si="56"/>
        <v>16.03620324833093</v>
      </c>
      <c r="I271" s="51">
        <f t="shared" si="57"/>
        <v>-53.509833333333326</v>
      </c>
      <c r="J271" s="51">
        <f t="shared" si="58"/>
        <v>55.861096283396456</v>
      </c>
      <c r="K271" s="55">
        <v>15.43294980661836</v>
      </c>
      <c r="L271" s="35"/>
      <c r="M271" s="27">
        <f t="shared" si="71"/>
        <v>254</v>
      </c>
      <c r="N271" s="28">
        <f t="shared" si="59"/>
        <v>-4.266211274538798</v>
      </c>
      <c r="O271" s="29">
        <f t="shared" si="60"/>
        <v>-14.878046819303556</v>
      </c>
      <c r="W271">
        <v>240.81815055555555</v>
      </c>
      <c r="X271">
        <v>-2.710113888888889</v>
      </c>
      <c r="Y271">
        <f t="shared" si="61"/>
        <v>125.57624731385219</v>
      </c>
      <c r="Z271">
        <f t="shared" si="62"/>
        <v>3.6713333333333242</v>
      </c>
      <c r="AA271">
        <f t="shared" si="63"/>
        <v>125.62990319933472</v>
      </c>
      <c r="AB271">
        <f t="shared" si="64"/>
        <v>125.6331077596119</v>
      </c>
      <c r="AC271">
        <f t="shared" si="65"/>
        <v>109.43021920278332</v>
      </c>
      <c r="AD271">
        <f t="shared" si="66"/>
        <v>57.181166666666655</v>
      </c>
      <c r="AE271">
        <f t="shared" si="67"/>
        <v>123.46926215107271</v>
      </c>
      <c r="AG271">
        <f t="shared" si="68"/>
        <v>184.79175672087598</v>
      </c>
      <c r="AH271" s="43">
        <f t="shared" si="69"/>
        <v>304.9602616338039</v>
      </c>
      <c r="AI271">
        <f t="shared" si="70"/>
        <v>49723.5601862404</v>
      </c>
    </row>
    <row r="272" spans="1:35" ht="12.75">
      <c r="A272" s="2">
        <v>39783</v>
      </c>
      <c r="B272" s="18">
        <v>0.8020833333333334</v>
      </c>
      <c r="C272" s="18">
        <f t="shared" si="55"/>
        <v>0.8020833333357587</v>
      </c>
      <c r="D272">
        <v>239.16359972222222</v>
      </c>
      <c r="E272" s="10">
        <v>-3.812697222222222</v>
      </c>
      <c r="F272">
        <v>238.89442833333334</v>
      </c>
      <c r="G272" s="10">
        <v>-2.9141749999999997</v>
      </c>
      <c r="H272" s="50">
        <f t="shared" si="56"/>
        <v>16.1145388308669</v>
      </c>
      <c r="I272" s="51">
        <f t="shared" si="57"/>
        <v>-53.91133333333333</v>
      </c>
      <c r="J272" s="51">
        <f t="shared" si="58"/>
        <v>56.268199042703465</v>
      </c>
      <c r="K272" s="55">
        <v>15.43294980661836</v>
      </c>
      <c r="L272" s="35"/>
      <c r="M272" s="27">
        <f t="shared" si="71"/>
        <v>255</v>
      </c>
      <c r="N272" s="28">
        <f t="shared" si="59"/>
        <v>-4.005903789814411</v>
      </c>
      <c r="O272" s="29">
        <f t="shared" si="60"/>
        <v>-14.950236473820109</v>
      </c>
      <c r="W272">
        <v>240.99333083333332</v>
      </c>
      <c r="X272">
        <v>-2.8629972222222224</v>
      </c>
      <c r="Y272">
        <f t="shared" si="61"/>
        <v>125.77129320463729</v>
      </c>
      <c r="Z272">
        <f t="shared" si="62"/>
        <v>3.0706666666666393</v>
      </c>
      <c r="AA272">
        <f t="shared" si="63"/>
        <v>125.80877230203234</v>
      </c>
      <c r="AB272">
        <f t="shared" si="64"/>
        <v>125.81159626241708</v>
      </c>
      <c r="AC272">
        <f t="shared" si="65"/>
        <v>109.54088828592934</v>
      </c>
      <c r="AD272">
        <f t="shared" si="66"/>
        <v>56.98199999999997</v>
      </c>
      <c r="AE272">
        <f t="shared" si="67"/>
        <v>123.4753195196127</v>
      </c>
      <c r="AG272">
        <f t="shared" si="68"/>
        <v>185.04083857928325</v>
      </c>
      <c r="AH272" s="43">
        <f t="shared" si="69"/>
        <v>305.5522908643485</v>
      </c>
      <c r="AI272">
        <f t="shared" si="70"/>
        <v>49928.001690941244</v>
      </c>
    </row>
    <row r="273" spans="1:35" ht="12.75">
      <c r="A273" s="2">
        <v>39783</v>
      </c>
      <c r="B273" s="18">
        <v>0.8027777777777777</v>
      </c>
      <c r="C273" s="18">
        <f t="shared" si="55"/>
        <v>0.8027777777751908</v>
      </c>
      <c r="D273">
        <v>239.33641555555556</v>
      </c>
      <c r="E273" s="10">
        <v>-3.9625333333333335</v>
      </c>
      <c r="F273">
        <v>239.06589444444447</v>
      </c>
      <c r="G273" s="10">
        <v>-3.0573055555555553</v>
      </c>
      <c r="H273" s="50">
        <f t="shared" si="56"/>
        <v>16.192465042918354</v>
      </c>
      <c r="I273" s="51">
        <f t="shared" si="57"/>
        <v>-54.31366666666669</v>
      </c>
      <c r="J273" s="51">
        <f t="shared" si="58"/>
        <v>56.676011776975926</v>
      </c>
      <c r="K273" s="55">
        <v>15.43294980661836</v>
      </c>
      <c r="L273" s="35"/>
      <c r="M273" s="27">
        <f t="shared" si="71"/>
        <v>256</v>
      </c>
      <c r="N273" s="28">
        <f t="shared" si="59"/>
        <v>-3.7443760679895863</v>
      </c>
      <c r="O273" s="29">
        <f t="shared" si="60"/>
        <v>-15.017872141480543</v>
      </c>
      <c r="W273">
        <v>241.1683075</v>
      </c>
      <c r="X273">
        <v>-3.016138888888889</v>
      </c>
      <c r="Y273">
        <f t="shared" si="61"/>
        <v>125.96524025123341</v>
      </c>
      <c r="Z273">
        <f t="shared" si="62"/>
        <v>2.469999999999981</v>
      </c>
      <c r="AA273">
        <f t="shared" si="63"/>
        <v>125.98945452517425</v>
      </c>
      <c r="AB273">
        <f t="shared" si="64"/>
        <v>125.99184034628033</v>
      </c>
      <c r="AC273">
        <f t="shared" si="65"/>
        <v>109.65076311785039</v>
      </c>
      <c r="AD273">
        <f t="shared" si="66"/>
        <v>56.783666666666676</v>
      </c>
      <c r="AE273">
        <f t="shared" si="67"/>
        <v>123.48147493627557</v>
      </c>
      <c r="AG273">
        <f t="shared" si="68"/>
        <v>185.2921682503956</v>
      </c>
      <c r="AH273" s="43">
        <f t="shared" si="69"/>
        <v>306.14694123842577</v>
      </c>
      <c r="AI273">
        <f t="shared" si="70"/>
        <v>50133.6491203762</v>
      </c>
    </row>
    <row r="274" spans="1:35" ht="12.75">
      <c r="A274" s="2">
        <v>39783</v>
      </c>
      <c r="B274" s="18">
        <v>0.8034722222222223</v>
      </c>
      <c r="C274" s="18">
        <f aca="true" t="shared" si="72" ref="C274:C317">B274+A274-$A$17</f>
        <v>0.8034722222218988</v>
      </c>
      <c r="D274">
        <v>239.50902888888888</v>
      </c>
      <c r="E274" s="10">
        <v>-4.112636111111111</v>
      </c>
      <c r="F274">
        <v>239.23716194444444</v>
      </c>
      <c r="G274" s="10">
        <v>-3.200688888888889</v>
      </c>
      <c r="H274" s="50">
        <f aca="true" t="shared" si="73" ref="H274:H317">(D274-F274)*COS(RADIANS(E274))*60</f>
        <v>16.270013068833677</v>
      </c>
      <c r="I274" s="51">
        <f aca="true" t="shared" si="74" ref="I274:I317">(E274-G274)*60</f>
        <v>-54.7168333333333</v>
      </c>
      <c r="J274" s="51">
        <f aca="true" t="shared" si="75" ref="J274:J317">SQRT(H274^2+I274^2)</f>
        <v>57.08454410160243</v>
      </c>
      <c r="K274" s="55">
        <v>15.43294980661836</v>
      </c>
      <c r="L274" s="35"/>
      <c r="M274" s="27">
        <f t="shared" si="71"/>
        <v>257</v>
      </c>
      <c r="N274" s="28">
        <f aca="true" t="shared" si="76" ref="N274:N337">$N$12*COS(RADIANS(M274))</f>
        <v>-3.4817077729418657</v>
      </c>
      <c r="O274" s="29">
        <f aca="true" t="shared" si="77" ref="O274:O317">$N$12*SIN(RADIANS(M274))</f>
        <v>-15.08093321980529</v>
      </c>
      <c r="W274">
        <v>241.34308222222222</v>
      </c>
      <c r="X274">
        <v>-3.169538888888889</v>
      </c>
      <c r="Y274">
        <f aca="true" t="shared" si="78" ref="Y274:Y317">(W274-F274)*COS(RADIANS(G274))*60</f>
        <v>126.15811427296568</v>
      </c>
      <c r="Z274">
        <f aca="true" t="shared" si="79" ref="Z274:Z317">(X274-G274)*60</f>
        <v>1.869000000000014</v>
      </c>
      <c r="AA274">
        <f aca="true" t="shared" si="80" ref="AA274:AA317">SQRT(Y274^2+Z274^2)</f>
        <v>126.17195789045466</v>
      </c>
      <c r="AB274">
        <f aca="true" t="shared" si="81" ref="AB274:AB317">60*DEGREES(ACOS(SIN(RADIANS(X274))*SIN(RADIANS(G274))+COS(RADIANS(X274))*COS(RADIANS(G274))*COS(RADIANS(F274-W274))))</f>
        <v>126.17384728421057</v>
      </c>
      <c r="AC274">
        <f aca="true" t="shared" si="82" ref="AC274:AC317">(W274-D274)*COS(RADIANS(E274))*60</f>
        <v>109.7598377149147</v>
      </c>
      <c r="AD274">
        <f aca="true" t="shared" si="83" ref="AD274:AD317">(X274-E274)*60</f>
        <v>56.58583333333331</v>
      </c>
      <c r="AE274">
        <f aca="true" t="shared" si="84" ref="AE274:AE317">SQRT(AC274^2+AD274^2)</f>
        <v>123.48756418859425</v>
      </c>
      <c r="AG274">
        <f aca="true" t="shared" si="85" ref="AG274:AG317">SQRT(J274^2+AA274^2+AE274^2)</f>
        <v>185.5456457113199</v>
      </c>
      <c r="AH274" s="43">
        <f aca="true" t="shared" si="86" ref="AH274:AH316">(J274+AA274+AE274)</f>
        <v>306.7440661806514</v>
      </c>
      <c r="AI274">
        <f aca="true" t="shared" si="87" ref="AI274:AI317">SQRT(AH274*(AH274-J274)*(AH274-AA274)*(AH274-AE274))</f>
        <v>50340.46039641734</v>
      </c>
    </row>
    <row r="275" spans="1:35" ht="12.75">
      <c r="A275" s="2">
        <v>39783</v>
      </c>
      <c r="B275" s="18">
        <v>0.8041666666666667</v>
      </c>
      <c r="C275" s="18">
        <f t="shared" si="72"/>
        <v>0.8041666666686069</v>
      </c>
      <c r="D275">
        <v>239.68144166666664</v>
      </c>
      <c r="E275" s="10">
        <v>-4.263005555555556</v>
      </c>
      <c r="F275">
        <v>239.40823277777778</v>
      </c>
      <c r="G275" s="10">
        <v>-3.3443305555555556</v>
      </c>
      <c r="H275" s="50">
        <f t="shared" si="73"/>
        <v>16.3471807267255</v>
      </c>
      <c r="I275" s="51">
        <f t="shared" si="74"/>
        <v>-55.12050000000002</v>
      </c>
      <c r="J275" s="51">
        <f t="shared" si="75"/>
        <v>57.493476481790765</v>
      </c>
      <c r="K275" s="55">
        <v>15.43294980661836</v>
      </c>
      <c r="L275" s="35"/>
      <c r="M275" s="27">
        <f t="shared" si="71"/>
        <v>258</v>
      </c>
      <c r="N275" s="28">
        <f t="shared" si="76"/>
        <v>-3.217978915978447</v>
      </c>
      <c r="O275" s="29">
        <f t="shared" si="77"/>
        <v>-15.139400499779004</v>
      </c>
      <c r="W275">
        <v>241.5176575</v>
      </c>
      <c r="X275">
        <v>-3.3231916666666663</v>
      </c>
      <c r="Y275">
        <f t="shared" si="78"/>
        <v>126.34993974538236</v>
      </c>
      <c r="Z275">
        <f t="shared" si="79"/>
        <v>1.2683333333333557</v>
      </c>
      <c r="AA275">
        <f t="shared" si="80"/>
        <v>126.35630551383733</v>
      </c>
      <c r="AB275">
        <f t="shared" si="81"/>
        <v>126.35764046195467</v>
      </c>
      <c r="AC275">
        <f t="shared" si="82"/>
        <v>109.86813863507285</v>
      </c>
      <c r="AD275">
        <f t="shared" si="83"/>
        <v>56.38883333333338</v>
      </c>
      <c r="AE275">
        <f t="shared" si="84"/>
        <v>123.49375859463521</v>
      </c>
      <c r="AG275">
        <f t="shared" si="85"/>
        <v>185.801302990314</v>
      </c>
      <c r="AH275" s="43">
        <f t="shared" si="86"/>
        <v>307.3435405902633</v>
      </c>
      <c r="AI275">
        <f t="shared" si="87"/>
        <v>50548.3879473641</v>
      </c>
    </row>
    <row r="276" spans="1:35" ht="12.75">
      <c r="A276" s="2">
        <v>39783</v>
      </c>
      <c r="B276" s="18">
        <v>0.8048611111111111</v>
      </c>
      <c r="C276" s="18">
        <f t="shared" si="72"/>
        <v>0.804861111108039</v>
      </c>
      <c r="D276">
        <v>239.85365555555555</v>
      </c>
      <c r="E276" s="10">
        <v>-4.413638888888889</v>
      </c>
      <c r="F276">
        <v>239.5791086111111</v>
      </c>
      <c r="G276" s="10">
        <v>-3.4882222222222223</v>
      </c>
      <c r="H276" s="50">
        <f t="shared" si="73"/>
        <v>16.423965894817876</v>
      </c>
      <c r="I276" s="51">
        <f t="shared" si="74"/>
        <v>-55.52500000000002</v>
      </c>
      <c r="J276" s="51">
        <f t="shared" si="75"/>
        <v>57.903128419059904</v>
      </c>
      <c r="K276" s="55">
        <v>15.43294980661836</v>
      </c>
      <c r="L276" s="35"/>
      <c r="M276" s="27">
        <f t="shared" si="71"/>
        <v>259</v>
      </c>
      <c r="N276" s="28">
        <f t="shared" si="76"/>
        <v>-2.953269831463946</v>
      </c>
      <c r="O276" s="29">
        <f t="shared" si="77"/>
        <v>-15.19325617170182</v>
      </c>
      <c r="W276">
        <v>241.6920352777778</v>
      </c>
      <c r="X276">
        <v>-3.477102777777778</v>
      </c>
      <c r="Y276">
        <f t="shared" si="78"/>
        <v>126.54072620954268</v>
      </c>
      <c r="Z276">
        <f t="shared" si="79"/>
        <v>0.6671666666666543</v>
      </c>
      <c r="AA276">
        <f t="shared" si="80"/>
        <v>126.54248496453495</v>
      </c>
      <c r="AB276">
        <f t="shared" si="81"/>
        <v>126.54320617300229</v>
      </c>
      <c r="AC276">
        <f t="shared" si="82"/>
        <v>109.97567618390785</v>
      </c>
      <c r="AD276">
        <f t="shared" si="83"/>
        <v>56.19216666666667</v>
      </c>
      <c r="AE276">
        <f t="shared" si="84"/>
        <v>123.49983379260962</v>
      </c>
      <c r="AG276">
        <f t="shared" si="85"/>
        <v>186.05908128472498</v>
      </c>
      <c r="AH276" s="43">
        <f t="shared" si="86"/>
        <v>307.9454471762045</v>
      </c>
      <c r="AI276">
        <f t="shared" si="87"/>
        <v>50757.47453769293</v>
      </c>
    </row>
    <row r="277" spans="1:35" ht="12.75">
      <c r="A277" s="2">
        <v>39783</v>
      </c>
      <c r="B277" s="18">
        <v>0.8055555555555555</v>
      </c>
      <c r="C277" s="18">
        <f t="shared" si="72"/>
        <v>0.8055555555547471</v>
      </c>
      <c r="D277">
        <v>240.0256727777778</v>
      </c>
      <c r="E277" s="10">
        <v>-4.5645388888888885</v>
      </c>
      <c r="F277">
        <v>239.74979138888887</v>
      </c>
      <c r="G277" s="10">
        <v>-3.632363888888889</v>
      </c>
      <c r="H277" s="50">
        <f t="shared" si="73"/>
        <v>16.500382945766017</v>
      </c>
      <c r="I277" s="51">
        <f t="shared" si="74"/>
        <v>-55.930499999999974</v>
      </c>
      <c r="J277" s="51">
        <f t="shared" si="75"/>
        <v>58.31366450161509</v>
      </c>
      <c r="K277" s="55">
        <v>15.43294980661836</v>
      </c>
      <c r="L277" s="35"/>
      <c r="M277" s="27">
        <f t="shared" si="71"/>
        <v>260</v>
      </c>
      <c r="N277" s="28">
        <f t="shared" si="76"/>
        <v>-2.687661152349827</v>
      </c>
      <c r="O277" s="29">
        <f t="shared" si="77"/>
        <v>-15.242483830614358</v>
      </c>
      <c r="W277">
        <v>241.86621777777776</v>
      </c>
      <c r="X277">
        <v>-3.631263888888889</v>
      </c>
      <c r="Y277">
        <f t="shared" si="78"/>
        <v>126.73048219631244</v>
      </c>
      <c r="Z277">
        <f t="shared" si="79"/>
        <v>0.06600000000000605</v>
      </c>
      <c r="AA277">
        <f t="shared" si="80"/>
        <v>126.73049938238965</v>
      </c>
      <c r="AB277">
        <f t="shared" si="81"/>
        <v>126.7305476876367</v>
      </c>
      <c r="AC277">
        <f t="shared" si="82"/>
        <v>110.08244322396379</v>
      </c>
      <c r="AD277">
        <f t="shared" si="83"/>
        <v>55.996499999999976</v>
      </c>
      <c r="AE277">
        <f t="shared" si="84"/>
        <v>123.50608211099245</v>
      </c>
      <c r="AG277">
        <f t="shared" si="85"/>
        <v>186.31922944163333</v>
      </c>
      <c r="AH277" s="43">
        <f t="shared" si="86"/>
        <v>308.5502459949972</v>
      </c>
      <c r="AI277">
        <f t="shared" si="87"/>
        <v>50967.879821390285</v>
      </c>
    </row>
    <row r="278" spans="1:35" ht="12.75">
      <c r="A278" s="2">
        <v>39783</v>
      </c>
      <c r="B278" s="18">
        <v>0.80625</v>
      </c>
      <c r="C278" s="18">
        <f t="shared" si="72"/>
        <v>0.8062500000014552</v>
      </c>
      <c r="D278">
        <v>240.1974952777778</v>
      </c>
      <c r="E278" s="10">
        <v>-4.715697222222222</v>
      </c>
      <c r="F278">
        <v>239.92028305555556</v>
      </c>
      <c r="G278" s="10">
        <v>-3.7767583333333334</v>
      </c>
      <c r="H278" s="50">
        <f t="shared" si="73"/>
        <v>16.576429882174228</v>
      </c>
      <c r="I278" s="51">
        <f t="shared" si="74"/>
        <v>-56.33633333333334</v>
      </c>
      <c r="J278" s="51">
        <f t="shared" si="75"/>
        <v>58.72444534504421</v>
      </c>
      <c r="K278" s="55">
        <v>15.43294980661836</v>
      </c>
      <c r="L278" s="35"/>
      <c r="M278" s="27">
        <f t="shared" si="71"/>
        <v>261</v>
      </c>
      <c r="N278" s="28">
        <f t="shared" si="76"/>
        <v>-2.421233785612744</v>
      </c>
      <c r="O278" s="29">
        <f t="shared" si="77"/>
        <v>-15.287068481294833</v>
      </c>
      <c r="W278">
        <v>242.04020666666668</v>
      </c>
      <c r="X278">
        <v>-3.785675</v>
      </c>
      <c r="Y278">
        <f t="shared" si="78"/>
        <v>126.91918253680709</v>
      </c>
      <c r="Z278">
        <f t="shared" si="79"/>
        <v>-0.5349999999999877</v>
      </c>
      <c r="AA278">
        <f t="shared" si="80"/>
        <v>126.92031011942635</v>
      </c>
      <c r="AB278">
        <f t="shared" si="81"/>
        <v>126.9196261891365</v>
      </c>
      <c r="AC278">
        <f t="shared" si="82"/>
        <v>110.18841769001479</v>
      </c>
      <c r="AD278">
        <f t="shared" si="83"/>
        <v>55.80133333333335</v>
      </c>
      <c r="AE278">
        <f t="shared" si="84"/>
        <v>123.51225119317898</v>
      </c>
      <c r="AG278">
        <f t="shared" si="85"/>
        <v>186.58135436506348</v>
      </c>
      <c r="AH278" s="43">
        <f t="shared" si="86"/>
        <v>309.15700665764956</v>
      </c>
      <c r="AI278">
        <f t="shared" si="87"/>
        <v>51179.2837853464</v>
      </c>
    </row>
    <row r="279" spans="1:35" ht="12.75">
      <c r="A279" s="2">
        <v>39783</v>
      </c>
      <c r="B279" s="18">
        <v>0.8069444444444445</v>
      </c>
      <c r="C279" s="18">
        <f t="shared" si="72"/>
        <v>0.8069444444408873</v>
      </c>
      <c r="D279">
        <v>240.36912444444445</v>
      </c>
      <c r="E279" s="10">
        <v>-4.867116666666667</v>
      </c>
      <c r="F279">
        <v>240.090585</v>
      </c>
      <c r="G279" s="10">
        <v>-3.9213999999999998</v>
      </c>
      <c r="H279" s="50">
        <f t="shared" si="73"/>
        <v>16.65210445929424</v>
      </c>
      <c r="I279" s="51">
        <f t="shared" si="74"/>
        <v>-56.74300000000003</v>
      </c>
      <c r="J279" s="51">
        <f t="shared" si="75"/>
        <v>59.135950418702585</v>
      </c>
      <c r="K279" s="55">
        <v>15.43294980661836</v>
      </c>
      <c r="L279" s="35"/>
      <c r="M279" s="27">
        <f t="shared" si="71"/>
        <v>262</v>
      </c>
      <c r="N279" s="28">
        <f t="shared" si="76"/>
        <v>-2.1540688876095455</v>
      </c>
      <c r="O279" s="29">
        <f t="shared" si="77"/>
        <v>-15.32699654282675</v>
      </c>
      <c r="W279">
        <v>242.2140047222222</v>
      </c>
      <c r="X279">
        <v>-3.9403361111111113</v>
      </c>
      <c r="Y279">
        <f t="shared" si="78"/>
        <v>127.1069030193599</v>
      </c>
      <c r="Z279">
        <f t="shared" si="79"/>
        <v>-1.1361666666666892</v>
      </c>
      <c r="AA279">
        <f t="shared" si="80"/>
        <v>127.11198082740827</v>
      </c>
      <c r="AB279">
        <f t="shared" si="81"/>
        <v>127.11050456675137</v>
      </c>
      <c r="AC279">
        <f t="shared" si="82"/>
        <v>110.29367550337696</v>
      </c>
      <c r="AD279">
        <f t="shared" si="83"/>
        <v>55.60683333333334</v>
      </c>
      <c r="AE279">
        <f t="shared" si="84"/>
        <v>123.51847946524165</v>
      </c>
      <c r="AG279">
        <f t="shared" si="85"/>
        <v>186.84574137827167</v>
      </c>
      <c r="AH279" s="43">
        <f t="shared" si="86"/>
        <v>309.7664107113525</v>
      </c>
      <c r="AI279">
        <f t="shared" si="87"/>
        <v>51391.929224764324</v>
      </c>
    </row>
    <row r="280" spans="1:35" ht="12.75">
      <c r="A280" s="2">
        <v>39783</v>
      </c>
      <c r="B280" s="18">
        <v>0.8076388888888889</v>
      </c>
      <c r="C280" s="18">
        <f t="shared" si="72"/>
        <v>0.8076388888875954</v>
      </c>
      <c r="D280">
        <v>240.54056305555557</v>
      </c>
      <c r="E280" s="10">
        <v>-5.018794444444445</v>
      </c>
      <c r="F280">
        <v>240.2606988888889</v>
      </c>
      <c r="G280" s="10">
        <v>-4.066286111111111</v>
      </c>
      <c r="H280" s="50">
        <f t="shared" si="73"/>
        <v>16.727470974678827</v>
      </c>
      <c r="I280" s="51">
        <f t="shared" si="74"/>
        <v>-57.150499999999994</v>
      </c>
      <c r="J280" s="51">
        <f t="shared" si="75"/>
        <v>59.54819842328332</v>
      </c>
      <c r="K280" s="55">
        <v>15.43294980661836</v>
      </c>
      <c r="L280" s="35"/>
      <c r="M280" s="27">
        <f t="shared" si="71"/>
        <v>263</v>
      </c>
      <c r="N280" s="28">
        <f t="shared" si="76"/>
        <v>-1.8862478393562332</v>
      </c>
      <c r="O280" s="29">
        <f t="shared" si="77"/>
        <v>-15.362255852735773</v>
      </c>
      <c r="W280">
        <v>242.3876136111111</v>
      </c>
      <c r="X280">
        <v>-4.095244444444444</v>
      </c>
      <c r="Y280">
        <f t="shared" si="78"/>
        <v>127.2936359197981</v>
      </c>
      <c r="Z280">
        <f t="shared" si="79"/>
        <v>-1.7374999999999652</v>
      </c>
      <c r="AA280">
        <f t="shared" si="80"/>
        <v>127.3054934083055</v>
      </c>
      <c r="AB280">
        <f t="shared" si="81"/>
        <v>127.30316434275505</v>
      </c>
      <c r="AC280">
        <f t="shared" si="82"/>
        <v>110.39814394537602</v>
      </c>
      <c r="AD280">
        <f t="shared" si="83"/>
        <v>55.41300000000003</v>
      </c>
      <c r="AE280">
        <f t="shared" si="84"/>
        <v>123.52469694593049</v>
      </c>
      <c r="AG280">
        <f t="shared" si="85"/>
        <v>187.11233883144854</v>
      </c>
      <c r="AH280" s="43">
        <f t="shared" si="86"/>
        <v>310.37838877751926</v>
      </c>
      <c r="AI280">
        <f t="shared" si="87"/>
        <v>51605.799127842256</v>
      </c>
    </row>
    <row r="281" spans="1:35" ht="12.75">
      <c r="A281" s="2">
        <v>39783</v>
      </c>
      <c r="B281" s="18">
        <v>0.8083333333333332</v>
      </c>
      <c r="C281" s="18">
        <f t="shared" si="72"/>
        <v>0.8083333333343035</v>
      </c>
      <c r="D281">
        <v>240.71181222222222</v>
      </c>
      <c r="E281" s="10">
        <v>-5.170730555555556</v>
      </c>
      <c r="F281">
        <v>240.4306272222222</v>
      </c>
      <c r="G281" s="10">
        <v>-4.211416666666667</v>
      </c>
      <c r="H281" s="50">
        <f t="shared" si="73"/>
        <v>16.80244420842318</v>
      </c>
      <c r="I281" s="51">
        <f t="shared" si="74"/>
        <v>-57.55883333333337</v>
      </c>
      <c r="J281" s="51">
        <f t="shared" si="75"/>
        <v>59.96116598325638</v>
      </c>
      <c r="K281" s="55">
        <v>15.43294980661836</v>
      </c>
      <c r="L281" s="35"/>
      <c r="M281" s="27">
        <f t="shared" si="71"/>
        <v>264</v>
      </c>
      <c r="N281" s="28">
        <f t="shared" si="76"/>
        <v>-1.6178522217385736</v>
      </c>
      <c r="O281" s="29">
        <f t="shared" si="77"/>
        <v>-15.392835670694538</v>
      </c>
      <c r="W281">
        <v>242.56103555555558</v>
      </c>
      <c r="X281">
        <v>-4.250397222222222</v>
      </c>
      <c r="Y281">
        <f t="shared" si="78"/>
        <v>127.47935647842938</v>
      </c>
      <c r="Z281">
        <f t="shared" si="79"/>
        <v>-2.3388333333333478</v>
      </c>
      <c r="AA281">
        <f t="shared" si="80"/>
        <v>127.50080968180393</v>
      </c>
      <c r="AB281">
        <f t="shared" si="81"/>
        <v>127.49756719382717</v>
      </c>
      <c r="AC281">
        <f t="shared" si="82"/>
        <v>110.50188270087529</v>
      </c>
      <c r="AD281">
        <f t="shared" si="83"/>
        <v>55.22000000000002</v>
      </c>
      <c r="AE281">
        <f t="shared" si="84"/>
        <v>123.53102638785936</v>
      </c>
      <c r="AG281">
        <f t="shared" si="85"/>
        <v>187.38119536395644</v>
      </c>
      <c r="AH281" s="43">
        <f t="shared" si="86"/>
        <v>310.9930020529197</v>
      </c>
      <c r="AI281">
        <f t="shared" si="87"/>
        <v>51820.917659239865</v>
      </c>
    </row>
    <row r="282" spans="1:35" ht="12.75">
      <c r="A282" s="2">
        <v>39783</v>
      </c>
      <c r="B282" s="18">
        <v>0.8090277777777778</v>
      </c>
      <c r="C282" s="18">
        <f t="shared" si="72"/>
        <v>0.8090277777810115</v>
      </c>
      <c r="D282">
        <v>240.88287472222223</v>
      </c>
      <c r="E282" s="10">
        <v>-5.3229194444444445</v>
      </c>
      <c r="F282">
        <v>240.60037111111112</v>
      </c>
      <c r="G282" s="10">
        <v>-4.356791666666666</v>
      </c>
      <c r="H282" s="50">
        <f t="shared" si="73"/>
        <v>16.877121712703634</v>
      </c>
      <c r="I282" s="51">
        <f t="shared" si="74"/>
        <v>-57.9676666666667</v>
      </c>
      <c r="J282" s="51">
        <f t="shared" si="75"/>
        <v>60.37456100116335</v>
      </c>
      <c r="K282" s="55">
        <v>15.43294980661836</v>
      </c>
      <c r="L282" s="35"/>
      <c r="M282" s="27">
        <f t="shared" si="71"/>
        <v>265</v>
      </c>
      <c r="N282" s="28">
        <f t="shared" si="76"/>
        <v>-1.3489637906616858</v>
      </c>
      <c r="O282" s="29">
        <f t="shared" si="77"/>
        <v>-15.41872668179426</v>
      </c>
      <c r="W282">
        <v>242.73427277777776</v>
      </c>
      <c r="X282">
        <v>-4.405797222222223</v>
      </c>
      <c r="Y282">
        <f t="shared" si="78"/>
        <v>127.66412301701322</v>
      </c>
      <c r="Z282">
        <f t="shared" si="79"/>
        <v>-2.9403333333333848</v>
      </c>
      <c r="AA282">
        <f t="shared" si="80"/>
        <v>127.69797909839528</v>
      </c>
      <c r="AB282">
        <f t="shared" si="81"/>
        <v>127.69376199188008</v>
      </c>
      <c r="AC282">
        <f t="shared" si="82"/>
        <v>110.60485279950728</v>
      </c>
      <c r="AD282">
        <f t="shared" si="83"/>
        <v>55.02733333333332</v>
      </c>
      <c r="AE282">
        <f t="shared" si="84"/>
        <v>123.53720442271005</v>
      </c>
      <c r="AG282">
        <f t="shared" si="85"/>
        <v>187.65207794872893</v>
      </c>
      <c r="AH282" s="43">
        <f t="shared" si="86"/>
        <v>311.60974452226867</v>
      </c>
      <c r="AI282">
        <f t="shared" si="87"/>
        <v>52037.11327092328</v>
      </c>
    </row>
    <row r="283" spans="1:35" ht="12.75">
      <c r="A283" s="2">
        <v>39783</v>
      </c>
      <c r="B283" s="18">
        <v>0.8097222222222222</v>
      </c>
      <c r="C283" s="18">
        <f t="shared" si="72"/>
        <v>0.8097222222204437</v>
      </c>
      <c r="D283">
        <v>241.05375194444446</v>
      </c>
      <c r="E283" s="10">
        <v>-5.475363888888889</v>
      </c>
      <c r="F283">
        <v>240.7699327777778</v>
      </c>
      <c r="G283" s="10">
        <v>-4.502408333333333</v>
      </c>
      <c r="H283" s="50">
        <f t="shared" si="73"/>
        <v>16.9514514076746</v>
      </c>
      <c r="I283" s="51">
        <f t="shared" si="74"/>
        <v>-58.37733333333336</v>
      </c>
      <c r="J283" s="51">
        <f t="shared" si="75"/>
        <v>60.788689342161895</v>
      </c>
      <c r="K283" s="55">
        <v>15.426986613969277</v>
      </c>
      <c r="L283" s="35"/>
      <c r="M283" s="27">
        <f t="shared" si="71"/>
        <v>266</v>
      </c>
      <c r="N283" s="28">
        <f t="shared" si="76"/>
        <v>-1.0796644521464571</v>
      </c>
      <c r="O283" s="29">
        <f t="shared" si="77"/>
        <v>-15.439920999382148</v>
      </c>
      <c r="W283">
        <v>242.90732722222222</v>
      </c>
      <c r="X283">
        <v>-4.561436111111111</v>
      </c>
      <c r="Y283">
        <f t="shared" si="78"/>
        <v>127.84791119397687</v>
      </c>
      <c r="Z283">
        <f t="shared" si="79"/>
        <v>-3.5416666666666607</v>
      </c>
      <c r="AA283">
        <f t="shared" si="80"/>
        <v>127.89695774114712</v>
      </c>
      <c r="AB283">
        <f t="shared" si="81"/>
        <v>127.89170495713867</v>
      </c>
      <c r="AC283">
        <f t="shared" si="82"/>
        <v>110.70708021851038</v>
      </c>
      <c r="AD283">
        <f t="shared" si="83"/>
        <v>54.8356666666667</v>
      </c>
      <c r="AE283">
        <f t="shared" si="84"/>
        <v>123.5435467731337</v>
      </c>
      <c r="AG283">
        <f t="shared" si="85"/>
        <v>187.92526307195664</v>
      </c>
      <c r="AH283" s="43">
        <f t="shared" si="86"/>
        <v>312.22919385644275</v>
      </c>
      <c r="AI283">
        <f t="shared" si="87"/>
        <v>52254.59091335039</v>
      </c>
    </row>
    <row r="284" spans="1:35" ht="12.75">
      <c r="A284" s="2">
        <v>39783</v>
      </c>
      <c r="B284" s="18">
        <v>0.8104166666666667</v>
      </c>
      <c r="C284" s="18">
        <f t="shared" si="72"/>
        <v>0.8104166666671517</v>
      </c>
      <c r="D284">
        <v>241.22444611111112</v>
      </c>
      <c r="E284" s="10">
        <v>-5.628058333333334</v>
      </c>
      <c r="F284">
        <v>240.93931361111112</v>
      </c>
      <c r="G284" s="10">
        <v>-4.648263888888889</v>
      </c>
      <c r="H284" s="50">
        <f t="shared" si="73"/>
        <v>17.025481012348575</v>
      </c>
      <c r="I284" s="51">
        <f t="shared" si="74"/>
        <v>-58.787666666666695</v>
      </c>
      <c r="J284" s="51">
        <f t="shared" si="75"/>
        <v>61.20340477304311</v>
      </c>
      <c r="K284" s="55">
        <v>15.426986613969277</v>
      </c>
      <c r="L284" s="35"/>
      <c r="M284" s="27">
        <f t="shared" si="71"/>
        <v>267</v>
      </c>
      <c r="N284" s="28">
        <f t="shared" si="76"/>
        <v>-0.8100362373801603</v>
      </c>
      <c r="O284" s="29">
        <f t="shared" si="77"/>
        <v>-15.456412167463753</v>
      </c>
      <c r="W284">
        <v>243.0802011111111</v>
      </c>
      <c r="X284">
        <v>-4.717316666666667</v>
      </c>
      <c r="Y284">
        <f t="shared" si="78"/>
        <v>128.03076316956364</v>
      </c>
      <c r="Z284">
        <f t="shared" si="79"/>
        <v>-4.143166666666698</v>
      </c>
      <c r="AA284">
        <f t="shared" si="80"/>
        <v>128.09778353979695</v>
      </c>
      <c r="AB284">
        <f t="shared" si="81"/>
        <v>128.09143321372088</v>
      </c>
      <c r="AC284">
        <f t="shared" si="82"/>
        <v>110.80855923498856</v>
      </c>
      <c r="AD284">
        <f t="shared" si="83"/>
        <v>54.644499999999994</v>
      </c>
      <c r="AE284">
        <f t="shared" si="84"/>
        <v>123.54982063922216</v>
      </c>
      <c r="AG284">
        <f t="shared" si="85"/>
        <v>188.20057673558173</v>
      </c>
      <c r="AH284" s="43">
        <f t="shared" si="86"/>
        <v>312.8510089520622</v>
      </c>
      <c r="AI284">
        <f t="shared" si="87"/>
        <v>52473.238033323985</v>
      </c>
    </row>
    <row r="285" spans="1:35" ht="12.75">
      <c r="A285" s="2">
        <v>39783</v>
      </c>
      <c r="B285" s="18">
        <v>0.811111111111111</v>
      </c>
      <c r="C285" s="18">
        <f t="shared" si="72"/>
        <v>0.8111111111138598</v>
      </c>
      <c r="D285">
        <v>241.39495888888888</v>
      </c>
      <c r="E285" s="10">
        <v>-5.781005555555556</v>
      </c>
      <c r="F285">
        <v>241.1085158333333</v>
      </c>
      <c r="G285" s="10">
        <v>-4.794358333333333</v>
      </c>
      <c r="H285" s="50">
        <f t="shared" si="73"/>
        <v>17.09917504983215</v>
      </c>
      <c r="I285" s="51">
        <f t="shared" si="74"/>
        <v>-59.19883333333335</v>
      </c>
      <c r="J285" s="51">
        <f t="shared" si="75"/>
        <v>61.618857952842504</v>
      </c>
      <c r="K285" s="55">
        <v>15.426986613969277</v>
      </c>
      <c r="L285" s="35"/>
      <c r="M285" s="27">
        <f t="shared" si="71"/>
        <v>268</v>
      </c>
      <c r="N285" s="28">
        <f t="shared" si="76"/>
        <v>-0.5401612777289464</v>
      </c>
      <c r="O285" s="29">
        <f t="shared" si="77"/>
        <v>-15.468195162669522</v>
      </c>
      <c r="W285">
        <v>243.25289694444444</v>
      </c>
      <c r="X285">
        <v>-4.873436111111111</v>
      </c>
      <c r="Y285">
        <f t="shared" si="78"/>
        <v>128.2126873664129</v>
      </c>
      <c r="Z285">
        <f t="shared" si="79"/>
        <v>-4.7446666666666815</v>
      </c>
      <c r="AA285">
        <f t="shared" si="80"/>
        <v>128.30044841502038</v>
      </c>
      <c r="AB285">
        <f t="shared" si="81"/>
        <v>128.29293860271156</v>
      </c>
      <c r="AC285">
        <f t="shared" si="82"/>
        <v>110.9093323350847</v>
      </c>
      <c r="AD285">
        <f t="shared" si="83"/>
        <v>54.454166666666666</v>
      </c>
      <c r="AE285">
        <f t="shared" si="84"/>
        <v>123.55620691157274</v>
      </c>
      <c r="AG285">
        <f t="shared" si="85"/>
        <v>188.47818172213798</v>
      </c>
      <c r="AH285" s="43">
        <f t="shared" si="86"/>
        <v>313.47551327943563</v>
      </c>
      <c r="AI285">
        <f t="shared" si="87"/>
        <v>52693.17133424628</v>
      </c>
    </row>
    <row r="286" spans="1:35" ht="12.75">
      <c r="A286" s="2">
        <v>39783</v>
      </c>
      <c r="B286" s="18">
        <v>0.8118055555555556</v>
      </c>
      <c r="C286" s="18">
        <f t="shared" si="72"/>
        <v>0.8118055555532919</v>
      </c>
      <c r="D286">
        <v>241.56529277777778</v>
      </c>
      <c r="E286" s="10">
        <v>-5.934197222222222</v>
      </c>
      <c r="F286">
        <v>241.27754111111113</v>
      </c>
      <c r="G286" s="10">
        <v>-4.940688888888889</v>
      </c>
      <c r="H286" s="50">
        <f t="shared" si="73"/>
        <v>17.172581297952444</v>
      </c>
      <c r="I286" s="51">
        <f t="shared" si="74"/>
        <v>-59.610499999999966</v>
      </c>
      <c r="J286" s="51">
        <f t="shared" si="75"/>
        <v>62.03474235204642</v>
      </c>
      <c r="K286" s="55">
        <v>15.426986613969277</v>
      </c>
      <c r="L286" s="35"/>
      <c r="M286" s="27">
        <f t="shared" si="71"/>
        <v>269</v>
      </c>
      <c r="N286" s="28">
        <f t="shared" si="76"/>
        <v>-0.27012177971989015</v>
      </c>
      <c r="O286" s="29">
        <f t="shared" si="77"/>
        <v>-15.47526639578497</v>
      </c>
      <c r="W286">
        <v>243.4254163888889</v>
      </c>
      <c r="X286">
        <v>-5.029794444444445</v>
      </c>
      <c r="Y286">
        <f t="shared" si="78"/>
        <v>128.3936761002916</v>
      </c>
      <c r="Z286">
        <f t="shared" si="79"/>
        <v>-5.34633333333332</v>
      </c>
      <c r="AA286">
        <f t="shared" si="80"/>
        <v>128.5049389815726</v>
      </c>
      <c r="AB286">
        <f t="shared" si="81"/>
        <v>128.49620716298534</v>
      </c>
      <c r="AC286">
        <f t="shared" si="82"/>
        <v>111.0093446410902</v>
      </c>
      <c r="AD286">
        <f t="shared" si="83"/>
        <v>54.26416666666665</v>
      </c>
      <c r="AE286">
        <f t="shared" si="84"/>
        <v>123.5624311094279</v>
      </c>
      <c r="AG286">
        <f t="shared" si="85"/>
        <v>188.75778919825956</v>
      </c>
      <c r="AH286" s="43">
        <f t="shared" si="86"/>
        <v>314.1021124430469</v>
      </c>
      <c r="AI286">
        <f t="shared" si="87"/>
        <v>52914.188479124365</v>
      </c>
    </row>
    <row r="287" spans="1:35" ht="12.75">
      <c r="A287" s="2">
        <v>39783</v>
      </c>
      <c r="B287" s="18">
        <v>0.8125</v>
      </c>
      <c r="C287" s="18">
        <f t="shared" si="72"/>
        <v>0.8125</v>
      </c>
      <c r="D287">
        <v>241.73544944444444</v>
      </c>
      <c r="E287" s="10">
        <v>-6.087638888888889</v>
      </c>
      <c r="F287">
        <v>241.44639138888888</v>
      </c>
      <c r="G287" s="10">
        <v>-5.087255555555555</v>
      </c>
      <c r="H287" s="50">
        <f t="shared" si="73"/>
        <v>17.245680770761943</v>
      </c>
      <c r="I287" s="51">
        <f t="shared" si="74"/>
        <v>-60.02300000000002</v>
      </c>
      <c r="J287" s="51">
        <f t="shared" si="75"/>
        <v>62.45137335757341</v>
      </c>
      <c r="K287" s="55">
        <v>15.426986613969277</v>
      </c>
      <c r="L287" s="35"/>
      <c r="M287" s="27">
        <f t="shared" si="71"/>
        <v>270</v>
      </c>
      <c r="N287" s="28">
        <f t="shared" si="76"/>
        <v>-2.844358016617175E-15</v>
      </c>
      <c r="O287" s="29">
        <f t="shared" si="77"/>
        <v>-15.47762371284399</v>
      </c>
      <c r="W287">
        <v>243.59776194444444</v>
      </c>
      <c r="X287">
        <v>-5.186386111111111</v>
      </c>
      <c r="Y287">
        <f t="shared" si="78"/>
        <v>128.57375437500582</v>
      </c>
      <c r="Z287">
        <f t="shared" si="79"/>
        <v>-5.947833333333357</v>
      </c>
      <c r="AA287">
        <f t="shared" si="80"/>
        <v>128.7112545018711</v>
      </c>
      <c r="AB287">
        <f t="shared" si="81"/>
        <v>128.70123838854852</v>
      </c>
      <c r="AC287">
        <f t="shared" si="82"/>
        <v>111.10863805083173</v>
      </c>
      <c r="AD287">
        <f t="shared" si="83"/>
        <v>54.07516666666666</v>
      </c>
      <c r="AE287">
        <f t="shared" si="84"/>
        <v>123.56881928520038</v>
      </c>
      <c r="AG287">
        <f t="shared" si="85"/>
        <v>189.03971585153997</v>
      </c>
      <c r="AH287" s="43">
        <f t="shared" si="86"/>
        <v>314.7314471446449</v>
      </c>
      <c r="AI287">
        <f t="shared" si="87"/>
        <v>53136.51713369796</v>
      </c>
    </row>
    <row r="288" spans="1:35" ht="12.75">
      <c r="A288" s="2">
        <v>39783</v>
      </c>
      <c r="B288" s="18">
        <v>0.8131944444444444</v>
      </c>
      <c r="C288" s="18">
        <f t="shared" si="72"/>
        <v>0.8131944444467081</v>
      </c>
      <c r="D288">
        <v>241.90543083333333</v>
      </c>
      <c r="E288" s="10">
        <v>-6.241325</v>
      </c>
      <c r="F288">
        <v>241.61506833333334</v>
      </c>
      <c r="G288" s="10">
        <v>-5.234055555555556</v>
      </c>
      <c r="H288" s="50">
        <f t="shared" si="73"/>
        <v>17.318487978823136</v>
      </c>
      <c r="I288" s="51">
        <f t="shared" si="74"/>
        <v>-60.43616666666664</v>
      </c>
      <c r="J288" s="51">
        <f t="shared" si="75"/>
        <v>62.868595238272576</v>
      </c>
      <c r="K288" s="55">
        <v>15.426986613969277</v>
      </c>
      <c r="L288" s="35"/>
      <c r="M288" s="27">
        <f t="shared" si="71"/>
        <v>271</v>
      </c>
      <c r="N288" s="28">
        <f t="shared" si="76"/>
        <v>0.27012177971988444</v>
      </c>
      <c r="O288" s="29">
        <f t="shared" si="77"/>
        <v>-15.47526639578497</v>
      </c>
      <c r="W288">
        <v>243.76993583333334</v>
      </c>
      <c r="X288">
        <v>-5.343213888888888</v>
      </c>
      <c r="Y288">
        <f t="shared" si="78"/>
        <v>128.7529477096006</v>
      </c>
      <c r="Z288">
        <f t="shared" si="79"/>
        <v>-6.5494999999999415</v>
      </c>
      <c r="AA288">
        <f t="shared" si="80"/>
        <v>128.91942248614498</v>
      </c>
      <c r="AB288">
        <f t="shared" si="81"/>
        <v>128.90805894656435</v>
      </c>
      <c r="AC288">
        <f t="shared" si="82"/>
        <v>111.20722348429051</v>
      </c>
      <c r="AD288">
        <f t="shared" si="83"/>
        <v>53.88666666666669</v>
      </c>
      <c r="AE288">
        <f t="shared" si="84"/>
        <v>123.57515688652546</v>
      </c>
      <c r="AG288">
        <f t="shared" si="85"/>
        <v>189.32378921024235</v>
      </c>
      <c r="AH288" s="43">
        <f t="shared" si="86"/>
        <v>315.363174610943</v>
      </c>
      <c r="AI288">
        <f t="shared" si="87"/>
        <v>53360.04305083608</v>
      </c>
    </row>
    <row r="289" spans="1:35" ht="12.75">
      <c r="A289" s="2">
        <v>39783</v>
      </c>
      <c r="B289" s="18">
        <v>0.813888888888889</v>
      </c>
      <c r="C289" s="18">
        <f t="shared" si="72"/>
        <v>0.8138888888861402</v>
      </c>
      <c r="D289">
        <v>242.07523916666668</v>
      </c>
      <c r="E289" s="10">
        <v>-6.395255555555556</v>
      </c>
      <c r="F289">
        <v>241.7835738888889</v>
      </c>
      <c r="G289" s="10">
        <v>-5.381088888888889</v>
      </c>
      <c r="H289" s="50">
        <f t="shared" si="73"/>
        <v>17.39101724145641</v>
      </c>
      <c r="I289" s="51">
        <f t="shared" si="74"/>
        <v>-60.85000000000002</v>
      </c>
      <c r="J289" s="51">
        <f t="shared" si="75"/>
        <v>63.286412291207</v>
      </c>
      <c r="K289" s="55">
        <v>15.426986613969277</v>
      </c>
      <c r="L289" s="35"/>
      <c r="M289" s="27">
        <f t="shared" si="71"/>
        <v>272</v>
      </c>
      <c r="N289" s="28">
        <f t="shared" si="76"/>
        <v>0.5401612777289545</v>
      </c>
      <c r="O289" s="29">
        <f t="shared" si="77"/>
        <v>-15.468195162669522</v>
      </c>
      <c r="W289">
        <v>243.94194000000002</v>
      </c>
      <c r="X289">
        <v>-5.500272222222222</v>
      </c>
      <c r="Y289">
        <f t="shared" si="78"/>
        <v>128.93124785701087</v>
      </c>
      <c r="Z289">
        <f t="shared" si="79"/>
        <v>-7.1509999999999785</v>
      </c>
      <c r="AA289">
        <f t="shared" si="80"/>
        <v>129.12940592663614</v>
      </c>
      <c r="AB289">
        <f t="shared" si="81"/>
        <v>129.11663211155494</v>
      </c>
      <c r="AC289">
        <f t="shared" si="82"/>
        <v>111.3050776029474</v>
      </c>
      <c r="AD289">
        <f t="shared" si="83"/>
        <v>53.69900000000005</v>
      </c>
      <c r="AE289">
        <f t="shared" si="84"/>
        <v>123.58156375931706</v>
      </c>
      <c r="AG289">
        <f t="shared" si="85"/>
        <v>189.61006396511962</v>
      </c>
      <c r="AH289" s="43">
        <f t="shared" si="86"/>
        <v>315.9973819771602</v>
      </c>
      <c r="AI289">
        <f t="shared" si="87"/>
        <v>53584.80026102813</v>
      </c>
    </row>
    <row r="290" spans="1:35" ht="12.75">
      <c r="A290" s="2">
        <v>39783</v>
      </c>
      <c r="B290" s="18">
        <v>0.8145833333333333</v>
      </c>
      <c r="C290" s="18">
        <f t="shared" si="72"/>
        <v>0.8145833333328483</v>
      </c>
      <c r="D290">
        <v>242.24487638888888</v>
      </c>
      <c r="E290" s="10">
        <v>-6.549427777777778</v>
      </c>
      <c r="F290">
        <v>241.95191</v>
      </c>
      <c r="G290" s="10">
        <v>-5.52835</v>
      </c>
      <c r="H290" s="50">
        <f t="shared" si="73"/>
        <v>17.463266392674438</v>
      </c>
      <c r="I290" s="51">
        <f t="shared" si="74"/>
        <v>-61.26466666666669</v>
      </c>
      <c r="J290" s="51">
        <f t="shared" si="75"/>
        <v>63.704984537156065</v>
      </c>
      <c r="K290" s="55">
        <v>15.426986613969277</v>
      </c>
      <c r="L290" s="35"/>
      <c r="M290" s="27">
        <f t="shared" si="71"/>
        <v>273</v>
      </c>
      <c r="N290" s="28">
        <f t="shared" si="76"/>
        <v>0.8100362373801546</v>
      </c>
      <c r="O290" s="29">
        <f t="shared" si="77"/>
        <v>-15.456412167463753</v>
      </c>
      <c r="W290">
        <v>244.11377694444445</v>
      </c>
      <c r="X290">
        <v>-5.657561111111112</v>
      </c>
      <c r="Y290">
        <f t="shared" si="78"/>
        <v>129.10868093212972</v>
      </c>
      <c r="Z290">
        <f t="shared" si="79"/>
        <v>-7.752666666666723</v>
      </c>
      <c r="AA290">
        <f t="shared" si="80"/>
        <v>129.3412360095531</v>
      </c>
      <c r="AB290">
        <f t="shared" si="81"/>
        <v>129.3269882142475</v>
      </c>
      <c r="AC290">
        <f t="shared" si="82"/>
        <v>111.4022273574276</v>
      </c>
      <c r="AD290">
        <f t="shared" si="83"/>
        <v>53.51199999999997</v>
      </c>
      <c r="AE290">
        <f t="shared" si="84"/>
        <v>123.5879864881534</v>
      </c>
      <c r="AG290">
        <f t="shared" si="85"/>
        <v>189.89858027787938</v>
      </c>
      <c r="AH290" s="43">
        <f t="shared" si="86"/>
        <v>316.6342070348626</v>
      </c>
      <c r="AI290">
        <f t="shared" si="87"/>
        <v>53810.84493133787</v>
      </c>
    </row>
    <row r="291" spans="1:35" ht="12.75">
      <c r="A291" s="2">
        <v>39783</v>
      </c>
      <c r="B291" s="18">
        <v>0.8152777777777778</v>
      </c>
      <c r="C291" s="18">
        <f t="shared" si="72"/>
        <v>0.8152777777795563</v>
      </c>
      <c r="D291">
        <v>242.41434472222224</v>
      </c>
      <c r="E291" s="10">
        <v>-6.703838888888889</v>
      </c>
      <c r="F291">
        <v>242.12007861111113</v>
      </c>
      <c r="G291" s="10">
        <v>-5.675841666666667</v>
      </c>
      <c r="H291" s="50">
        <f t="shared" si="73"/>
        <v>17.535249825006144</v>
      </c>
      <c r="I291" s="51">
        <f t="shared" si="74"/>
        <v>-61.67983333333332</v>
      </c>
      <c r="J291" s="51">
        <f t="shared" si="75"/>
        <v>64.12399571496738</v>
      </c>
      <c r="K291" s="55">
        <v>15.426986613969277</v>
      </c>
      <c r="L291" s="35"/>
      <c r="M291" s="27">
        <f t="shared" si="71"/>
        <v>274</v>
      </c>
      <c r="N291" s="28">
        <f t="shared" si="76"/>
        <v>1.0796644521464516</v>
      </c>
      <c r="O291" s="29">
        <f t="shared" si="77"/>
        <v>-15.43992099938215</v>
      </c>
      <c r="W291">
        <v>244.28544861111112</v>
      </c>
      <c r="X291">
        <v>-5.815080555555555</v>
      </c>
      <c r="Y291">
        <f t="shared" si="78"/>
        <v>129.2852380866059</v>
      </c>
      <c r="Z291">
        <f t="shared" si="79"/>
        <v>-8.354333333333308</v>
      </c>
      <c r="AA291">
        <f t="shared" si="80"/>
        <v>129.55488285879005</v>
      </c>
      <c r="AB291">
        <f t="shared" si="81"/>
        <v>129.5390973888549</v>
      </c>
      <c r="AC291">
        <f t="shared" si="82"/>
        <v>111.49865003591282</v>
      </c>
      <c r="AD291">
        <f t="shared" si="83"/>
        <v>53.32550000000001</v>
      </c>
      <c r="AE291">
        <f t="shared" si="84"/>
        <v>123.59432798506961</v>
      </c>
      <c r="AG291">
        <f t="shared" si="85"/>
        <v>190.18914903087645</v>
      </c>
      <c r="AH291" s="43">
        <f t="shared" si="86"/>
        <v>317.27320655882704</v>
      </c>
      <c r="AI291">
        <f t="shared" si="87"/>
        <v>54038.02307921815</v>
      </c>
    </row>
    <row r="292" spans="1:35" ht="12.75">
      <c r="A292" s="2">
        <v>39783</v>
      </c>
      <c r="B292" s="18">
        <v>0.8159722222222222</v>
      </c>
      <c r="C292" s="18">
        <f t="shared" si="72"/>
        <v>0.8159722222189885</v>
      </c>
      <c r="D292">
        <v>242.58364583333335</v>
      </c>
      <c r="E292" s="10">
        <v>-6.858491666666667</v>
      </c>
      <c r="F292">
        <v>242.28808138888888</v>
      </c>
      <c r="G292" s="10">
        <v>-5.823561111111111</v>
      </c>
      <c r="H292" s="50">
        <f t="shared" si="73"/>
        <v>17.606965163064746</v>
      </c>
      <c r="I292" s="51">
        <f t="shared" si="74"/>
        <v>-62.09583333333333</v>
      </c>
      <c r="J292" s="51">
        <f t="shared" si="75"/>
        <v>64.54376607864222</v>
      </c>
      <c r="K292" s="55">
        <v>15.426986613969277</v>
      </c>
      <c r="L292" s="35"/>
      <c r="M292" s="27">
        <f t="shared" si="71"/>
        <v>275</v>
      </c>
      <c r="N292" s="28">
        <f t="shared" si="76"/>
        <v>1.3489637906616803</v>
      </c>
      <c r="O292" s="29">
        <f t="shared" si="77"/>
        <v>-15.41872668179426</v>
      </c>
      <c r="W292">
        <v>244.4569575</v>
      </c>
      <c r="X292">
        <v>-5.972825</v>
      </c>
      <c r="Y292">
        <f t="shared" si="78"/>
        <v>129.46096139720729</v>
      </c>
      <c r="Z292">
        <f t="shared" si="79"/>
        <v>-8.955833333333345</v>
      </c>
      <c r="AA292">
        <f t="shared" si="80"/>
        <v>129.7703644002884</v>
      </c>
      <c r="AB292">
        <f t="shared" si="81"/>
        <v>129.75297762035598</v>
      </c>
      <c r="AC292">
        <f t="shared" si="82"/>
        <v>111.59438787218382</v>
      </c>
      <c r="AD292">
        <f t="shared" si="83"/>
        <v>53.139999999999986</v>
      </c>
      <c r="AE292">
        <f t="shared" si="84"/>
        <v>123.60083739428065</v>
      </c>
      <c r="AG292">
        <f t="shared" si="85"/>
        <v>190.4820522274094</v>
      </c>
      <c r="AH292" s="43">
        <f t="shared" si="86"/>
        <v>317.91496787321125</v>
      </c>
      <c r="AI292">
        <f t="shared" si="87"/>
        <v>54266.54701481617</v>
      </c>
    </row>
    <row r="293" spans="1:35" ht="12.75">
      <c r="A293" s="2">
        <v>39783</v>
      </c>
      <c r="B293" s="18">
        <v>0.8166666666666668</v>
      </c>
      <c r="C293" s="18">
        <f t="shared" si="72"/>
        <v>0.8166666666656965</v>
      </c>
      <c r="D293">
        <v>242.7527822222222</v>
      </c>
      <c r="E293" s="10">
        <v>-7.013380555555556</v>
      </c>
      <c r="F293">
        <v>242.45592027777778</v>
      </c>
      <c r="G293" s="10">
        <v>-5.971505555555556</v>
      </c>
      <c r="H293" s="50">
        <f t="shared" si="73"/>
        <v>17.67844341513826</v>
      </c>
      <c r="I293" s="51">
        <f t="shared" si="74"/>
        <v>-62.5125</v>
      </c>
      <c r="J293" s="51">
        <f t="shared" si="75"/>
        <v>64.96414409374025</v>
      </c>
      <c r="K293" s="55">
        <v>15.426986613969277</v>
      </c>
      <c r="L293" s="35"/>
      <c r="M293" s="27">
        <f t="shared" si="71"/>
        <v>276</v>
      </c>
      <c r="N293" s="28">
        <f t="shared" si="76"/>
        <v>1.6178522217385678</v>
      </c>
      <c r="O293" s="29">
        <f t="shared" si="77"/>
        <v>-15.392835670694538</v>
      </c>
      <c r="W293">
        <v>244.62830583333334</v>
      </c>
      <c r="X293">
        <v>-6.130797222222222</v>
      </c>
      <c r="Y293">
        <f t="shared" si="78"/>
        <v>129.6358597755122</v>
      </c>
      <c r="Z293">
        <f t="shared" si="79"/>
        <v>-9.557499999999983</v>
      </c>
      <c r="AA293">
        <f t="shared" si="80"/>
        <v>129.98769921029552</v>
      </c>
      <c r="AB293">
        <f t="shared" si="81"/>
        <v>129.9686465941707</v>
      </c>
      <c r="AC293">
        <f t="shared" si="82"/>
        <v>111.68941877961238</v>
      </c>
      <c r="AD293">
        <f t="shared" si="83"/>
        <v>52.95500000000003</v>
      </c>
      <c r="AE293">
        <f t="shared" si="84"/>
        <v>123.60727443127136</v>
      </c>
      <c r="AG293">
        <f t="shared" si="85"/>
        <v>190.77709573254893</v>
      </c>
      <c r="AH293" s="43">
        <f t="shared" si="86"/>
        <v>318.55911773530715</v>
      </c>
      <c r="AI293">
        <f t="shared" si="87"/>
        <v>54496.29128425816</v>
      </c>
    </row>
    <row r="294" spans="1:35" ht="12.75">
      <c r="A294" s="2">
        <v>39783</v>
      </c>
      <c r="B294" s="18">
        <v>0.8173611111111111</v>
      </c>
      <c r="C294" s="18">
        <f t="shared" si="72"/>
        <v>0.8173611111124046</v>
      </c>
      <c r="D294">
        <v>242.92175527777778</v>
      </c>
      <c r="E294" s="10">
        <v>-7.168505555555556</v>
      </c>
      <c r="F294">
        <v>242.62359722222223</v>
      </c>
      <c r="G294" s="10">
        <v>-6.119675</v>
      </c>
      <c r="H294" s="50">
        <f t="shared" si="73"/>
        <v>17.74964919969169</v>
      </c>
      <c r="I294" s="51">
        <f t="shared" si="74"/>
        <v>-62.929833333333356</v>
      </c>
      <c r="J294" s="51">
        <f t="shared" si="75"/>
        <v>65.38512040268206</v>
      </c>
      <c r="K294" s="55">
        <v>15.426986613969277</v>
      </c>
      <c r="L294" s="35"/>
      <c r="M294" s="27">
        <f t="shared" si="71"/>
        <v>277</v>
      </c>
      <c r="N294" s="28">
        <f t="shared" si="76"/>
        <v>1.886247839356241</v>
      </c>
      <c r="O294" s="29">
        <f t="shared" si="77"/>
        <v>-15.362255852735771</v>
      </c>
      <c r="W294">
        <v>244.79949527777777</v>
      </c>
      <c r="X294">
        <v>-6.288991666666667</v>
      </c>
      <c r="Y294">
        <f t="shared" si="78"/>
        <v>129.80990833582936</v>
      </c>
      <c r="Z294">
        <f t="shared" si="79"/>
        <v>-10.15900000000002</v>
      </c>
      <c r="AA294">
        <f t="shared" si="80"/>
        <v>130.20682617726467</v>
      </c>
      <c r="AB294">
        <f t="shared" si="81"/>
        <v>130.18604360492725</v>
      </c>
      <c r="AC294">
        <f t="shared" si="82"/>
        <v>111.78375250042387</v>
      </c>
      <c r="AD294">
        <f t="shared" si="83"/>
        <v>52.770833333333336</v>
      </c>
      <c r="AE294">
        <f t="shared" si="84"/>
        <v>123.61378634185779</v>
      </c>
      <c r="AG294">
        <f t="shared" si="85"/>
        <v>191.07433037171717</v>
      </c>
      <c r="AH294" s="43">
        <f t="shared" si="86"/>
        <v>319.20573292180455</v>
      </c>
      <c r="AI294">
        <f t="shared" si="87"/>
        <v>54727.28653944799</v>
      </c>
    </row>
    <row r="295" spans="1:35" ht="12.75">
      <c r="A295" s="2">
        <v>39783</v>
      </c>
      <c r="B295" s="18">
        <v>0.8180555555555555</v>
      </c>
      <c r="C295" s="18">
        <f t="shared" si="72"/>
        <v>0.8180555555591127</v>
      </c>
      <c r="D295">
        <v>243.09056777777778</v>
      </c>
      <c r="E295" s="10">
        <v>-7.323863888888889</v>
      </c>
      <c r="F295">
        <v>242.79111388888887</v>
      </c>
      <c r="G295" s="10">
        <v>-6.268066666666667</v>
      </c>
      <c r="H295" s="50">
        <f t="shared" si="73"/>
        <v>17.820646469159968</v>
      </c>
      <c r="I295" s="51">
        <f t="shared" si="74"/>
        <v>-63.34783333333333</v>
      </c>
      <c r="J295" s="51">
        <f t="shared" si="75"/>
        <v>65.80671264093475</v>
      </c>
      <c r="K295" s="55">
        <v>15.426986613969277</v>
      </c>
      <c r="L295" s="35"/>
      <c r="M295" s="27">
        <f t="shared" si="71"/>
        <v>278</v>
      </c>
      <c r="N295" s="28">
        <f t="shared" si="76"/>
        <v>2.1540688876095397</v>
      </c>
      <c r="O295" s="29">
        <f t="shared" si="77"/>
        <v>-15.326996542826752</v>
      </c>
      <c r="W295">
        <v>244.97052888888888</v>
      </c>
      <c r="X295">
        <v>-6.447411111111111</v>
      </c>
      <c r="Y295">
        <f t="shared" si="78"/>
        <v>129.98318227492413</v>
      </c>
      <c r="Z295">
        <f t="shared" si="79"/>
        <v>-10.760666666666658</v>
      </c>
      <c r="AA295">
        <f t="shared" si="80"/>
        <v>130.427833001347</v>
      </c>
      <c r="AB295">
        <f t="shared" si="81"/>
        <v>130.40525543112577</v>
      </c>
      <c r="AC295">
        <f t="shared" si="82"/>
        <v>111.87739942595657</v>
      </c>
      <c r="AD295">
        <f t="shared" si="83"/>
        <v>52.58716666666666</v>
      </c>
      <c r="AE295">
        <f t="shared" si="84"/>
        <v>123.62023539996518</v>
      </c>
      <c r="AG295">
        <f t="shared" si="85"/>
        <v>191.3737329164497</v>
      </c>
      <c r="AH295" s="43">
        <f t="shared" si="86"/>
        <v>319.85478104224694</v>
      </c>
      <c r="AI295">
        <f t="shared" si="87"/>
        <v>54959.52683820927</v>
      </c>
    </row>
    <row r="296" spans="1:35" ht="12.75">
      <c r="A296" s="2">
        <v>39783</v>
      </c>
      <c r="B296" s="18">
        <v>0.81875</v>
      </c>
      <c r="C296" s="18">
        <f t="shared" si="72"/>
        <v>0.8187499999985448</v>
      </c>
      <c r="D296">
        <v>243.25922166666666</v>
      </c>
      <c r="E296" s="10">
        <v>-7.479455555555556</v>
      </c>
      <c r="F296">
        <v>242.9584725</v>
      </c>
      <c r="G296" s="10">
        <v>-6.416677777777778</v>
      </c>
      <c r="H296" s="50">
        <f t="shared" si="73"/>
        <v>17.89141635064639</v>
      </c>
      <c r="I296" s="51">
        <f t="shared" si="74"/>
        <v>-63.766666666666666</v>
      </c>
      <c r="J296" s="51">
        <f t="shared" si="75"/>
        <v>66.2290763698993</v>
      </c>
      <c r="K296" s="55">
        <v>15.426986613969277</v>
      </c>
      <c r="L296" s="35"/>
      <c r="M296" s="27">
        <f t="shared" si="71"/>
        <v>279</v>
      </c>
      <c r="N296" s="28">
        <f t="shared" si="76"/>
        <v>2.4212337856127384</v>
      </c>
      <c r="O296" s="29">
        <f t="shared" si="77"/>
        <v>-15.287068481294835</v>
      </c>
      <c r="W296">
        <v>245.14140833333332</v>
      </c>
      <c r="X296">
        <v>-6.60605</v>
      </c>
      <c r="Y296">
        <f t="shared" si="78"/>
        <v>130.1556407984079</v>
      </c>
      <c r="Z296">
        <f t="shared" si="79"/>
        <v>-11.362333333333297</v>
      </c>
      <c r="AA296">
        <f t="shared" si="80"/>
        <v>130.65065422883254</v>
      </c>
      <c r="AB296">
        <f t="shared" si="81"/>
        <v>130.62621672780833</v>
      </c>
      <c r="AC296">
        <f t="shared" si="82"/>
        <v>111.9703361981127</v>
      </c>
      <c r="AD296">
        <f t="shared" si="83"/>
        <v>52.40433333333337</v>
      </c>
      <c r="AE296">
        <f t="shared" si="84"/>
        <v>123.62673796727593</v>
      </c>
      <c r="AG296">
        <f t="shared" si="85"/>
        <v>191.6753879549</v>
      </c>
      <c r="AH296" s="43">
        <f t="shared" si="86"/>
        <v>320.50646856600775</v>
      </c>
      <c r="AI296">
        <f t="shared" si="87"/>
        <v>55193.0924455523</v>
      </c>
    </row>
    <row r="297" spans="1:35" ht="12.75">
      <c r="A297" s="2">
        <v>39783</v>
      </c>
      <c r="B297" s="18">
        <v>0.8194444444444445</v>
      </c>
      <c r="C297" s="18">
        <f t="shared" si="72"/>
        <v>0.8194444444452529</v>
      </c>
      <c r="D297">
        <v>243.4277186111111</v>
      </c>
      <c r="E297" s="10">
        <v>-7.635277777777778</v>
      </c>
      <c r="F297">
        <v>243.12567472222224</v>
      </c>
      <c r="G297" s="10">
        <v>-6.565511111111111</v>
      </c>
      <c r="H297" s="50">
        <f t="shared" si="73"/>
        <v>17.961956622583084</v>
      </c>
      <c r="I297" s="51">
        <f t="shared" si="74"/>
        <v>-64.18599999999998</v>
      </c>
      <c r="J297" s="51">
        <f t="shared" si="75"/>
        <v>66.65189030861431</v>
      </c>
      <c r="K297" s="55">
        <v>15.426986613969277</v>
      </c>
      <c r="L297" s="35"/>
      <c r="M297" s="27">
        <f t="shared" si="71"/>
        <v>280</v>
      </c>
      <c r="N297" s="28">
        <f t="shared" si="76"/>
        <v>2.6876611523498215</v>
      </c>
      <c r="O297" s="29">
        <f t="shared" si="77"/>
        <v>-15.24248383061436</v>
      </c>
      <c r="W297">
        <v>245.31213611111113</v>
      </c>
      <c r="X297">
        <v>-6.7649083333333335</v>
      </c>
      <c r="Y297">
        <f t="shared" si="78"/>
        <v>130.32732452084466</v>
      </c>
      <c r="Z297">
        <f t="shared" si="79"/>
        <v>-11.963833333333334</v>
      </c>
      <c r="AA297">
        <f t="shared" si="80"/>
        <v>130.87530257764195</v>
      </c>
      <c r="AB297">
        <f t="shared" si="81"/>
        <v>130.84894032752834</v>
      </c>
      <c r="AC297">
        <f t="shared" si="82"/>
        <v>112.0626062601563</v>
      </c>
      <c r="AD297">
        <f t="shared" si="83"/>
        <v>52.222166666666645</v>
      </c>
      <c r="AE297">
        <f t="shared" si="84"/>
        <v>123.63325771482337</v>
      </c>
      <c r="AG297">
        <f t="shared" si="85"/>
        <v>191.97917001508475</v>
      </c>
      <c r="AH297" s="43">
        <f t="shared" si="86"/>
        <v>321.1604506010797</v>
      </c>
      <c r="AI297">
        <f t="shared" si="87"/>
        <v>55427.860920889274</v>
      </c>
    </row>
    <row r="298" spans="1:35" ht="12.75">
      <c r="A298" s="2">
        <v>39783</v>
      </c>
      <c r="B298" s="18">
        <v>0.8201388888888889</v>
      </c>
      <c r="C298" s="18">
        <f t="shared" si="72"/>
        <v>0.820138888891961</v>
      </c>
      <c r="D298">
        <v>243.5960611111111</v>
      </c>
      <c r="E298" s="10">
        <v>-7.791330555555556</v>
      </c>
      <c r="F298">
        <v>243.29272277777778</v>
      </c>
      <c r="G298" s="10">
        <v>-6.714561111111111</v>
      </c>
      <c r="H298" s="50">
        <f t="shared" si="73"/>
        <v>18.032281460780244</v>
      </c>
      <c r="I298" s="51">
        <f t="shared" si="74"/>
        <v>-64.60616666666667</v>
      </c>
      <c r="J298" s="51">
        <f t="shared" si="75"/>
        <v>67.07547946934044</v>
      </c>
      <c r="K298" s="55">
        <v>15.426986613969277</v>
      </c>
      <c r="L298" s="35"/>
      <c r="M298" s="27">
        <f t="shared" si="71"/>
        <v>281</v>
      </c>
      <c r="N298" s="28">
        <f t="shared" si="76"/>
        <v>2.953269831463954</v>
      </c>
      <c r="O298" s="29">
        <f t="shared" si="77"/>
        <v>-15.193256171701819</v>
      </c>
      <c r="P298" s="14"/>
      <c r="W298">
        <v>245.48271444444444</v>
      </c>
      <c r="X298">
        <v>-6.923983333333334</v>
      </c>
      <c r="Y298">
        <f t="shared" si="78"/>
        <v>130.49822647265995</v>
      </c>
      <c r="Z298">
        <f t="shared" si="79"/>
        <v>-12.56533333333337</v>
      </c>
      <c r="AA298">
        <f t="shared" si="80"/>
        <v>131.10177235372308</v>
      </c>
      <c r="AB298">
        <f t="shared" si="81"/>
        <v>131.0734199819423</v>
      </c>
      <c r="AC298">
        <f t="shared" si="82"/>
        <v>112.15418622413797</v>
      </c>
      <c r="AD298">
        <f t="shared" si="83"/>
        <v>52.040833333333296</v>
      </c>
      <c r="AE298">
        <f t="shared" si="84"/>
        <v>123.63983913620396</v>
      </c>
      <c r="AG298">
        <f t="shared" si="85"/>
        <v>192.28521649350927</v>
      </c>
      <c r="AH298" s="43">
        <f t="shared" si="86"/>
        <v>321.8170909592675</v>
      </c>
      <c r="AI298">
        <f t="shared" si="87"/>
        <v>55663.9713652991</v>
      </c>
    </row>
    <row r="299" spans="1:35" ht="12.75">
      <c r="A299" s="2">
        <v>39783</v>
      </c>
      <c r="B299" s="18">
        <v>0.8208333333333333</v>
      </c>
      <c r="C299" s="18">
        <f t="shared" si="72"/>
        <v>0.8208333333313931</v>
      </c>
      <c r="D299">
        <v>243.76425111111112</v>
      </c>
      <c r="E299" s="10">
        <v>-7.947611111111112</v>
      </c>
      <c r="F299">
        <v>243.4596186111111</v>
      </c>
      <c r="G299" s="10">
        <v>-6.863830555555555</v>
      </c>
      <c r="H299" s="50">
        <f t="shared" si="73"/>
        <v>18.102388624917285</v>
      </c>
      <c r="I299" s="51">
        <f t="shared" si="74"/>
        <v>-65.02683333333337</v>
      </c>
      <c r="J299" s="51">
        <f t="shared" si="75"/>
        <v>67.49952242267089</v>
      </c>
      <c r="K299" s="55">
        <v>15.426986613969277</v>
      </c>
      <c r="L299" s="35"/>
      <c r="M299" s="27">
        <f t="shared" si="71"/>
        <v>282</v>
      </c>
      <c r="N299" s="28">
        <f t="shared" si="76"/>
        <v>3.217978915978441</v>
      </c>
      <c r="O299" s="29">
        <f t="shared" si="77"/>
        <v>-15.139400499779004</v>
      </c>
      <c r="W299">
        <v>245.65314555555557</v>
      </c>
      <c r="X299">
        <v>-7.083277777777777</v>
      </c>
      <c r="Y299">
        <f t="shared" si="78"/>
        <v>130.66835405201934</v>
      </c>
      <c r="Z299">
        <f t="shared" si="79"/>
        <v>-13.166833333333301</v>
      </c>
      <c r="AA299">
        <f t="shared" si="80"/>
        <v>131.33005844318984</v>
      </c>
      <c r="AB299">
        <f t="shared" si="81"/>
        <v>131.29965034223238</v>
      </c>
      <c r="AC299">
        <f t="shared" si="82"/>
        <v>112.24508647231589</v>
      </c>
      <c r="AD299">
        <f t="shared" si="83"/>
        <v>51.86000000000007</v>
      </c>
      <c r="AE299">
        <f t="shared" si="84"/>
        <v>123.64634663902399</v>
      </c>
      <c r="AG299">
        <f t="shared" si="85"/>
        <v>192.59332494964096</v>
      </c>
      <c r="AH299" s="43">
        <f t="shared" si="86"/>
        <v>322.47592750488474</v>
      </c>
      <c r="AI299">
        <f t="shared" si="87"/>
        <v>55901.260915657636</v>
      </c>
    </row>
    <row r="300" spans="1:35" ht="12.75">
      <c r="A300" s="2">
        <v>39783</v>
      </c>
      <c r="B300" s="18">
        <v>0.8215277777777777</v>
      </c>
      <c r="C300" s="18">
        <f t="shared" si="72"/>
        <v>0.8215277777781012</v>
      </c>
      <c r="D300">
        <v>243.93229083333333</v>
      </c>
      <c r="E300" s="10">
        <v>-8.104116666666666</v>
      </c>
      <c r="F300">
        <v>243.62636361111112</v>
      </c>
      <c r="G300" s="10">
        <v>-7.013311111111111</v>
      </c>
      <c r="H300" s="50">
        <f t="shared" si="73"/>
        <v>18.17232537914028</v>
      </c>
      <c r="I300" s="51">
        <f t="shared" si="74"/>
        <v>-65.4483333333333</v>
      </c>
      <c r="J300" s="51">
        <f t="shared" si="75"/>
        <v>67.92435311283025</v>
      </c>
      <c r="K300" s="55">
        <v>15.421028027788031</v>
      </c>
      <c r="L300" s="35"/>
      <c r="M300" s="27">
        <f t="shared" si="71"/>
        <v>283</v>
      </c>
      <c r="N300" s="28">
        <f t="shared" si="76"/>
        <v>3.4817077729418604</v>
      </c>
      <c r="O300" s="29">
        <f t="shared" si="77"/>
        <v>-15.080933219805292</v>
      </c>
      <c r="W300">
        <v>245.82343166666666</v>
      </c>
      <c r="X300">
        <v>-7.242783333333334</v>
      </c>
      <c r="Y300">
        <f t="shared" si="78"/>
        <v>130.83775073767566</v>
      </c>
      <c r="Z300">
        <f t="shared" si="79"/>
        <v>-13.768333333333338</v>
      </c>
      <c r="AA300">
        <f t="shared" si="80"/>
        <v>131.56019162676805</v>
      </c>
      <c r="AB300">
        <f t="shared" si="81"/>
        <v>131.52766199936275</v>
      </c>
      <c r="AC300">
        <f t="shared" si="82"/>
        <v>112.33530089764287</v>
      </c>
      <c r="AD300">
        <f t="shared" si="83"/>
        <v>51.67999999999996</v>
      </c>
      <c r="AE300">
        <f t="shared" si="84"/>
        <v>123.65291030850814</v>
      </c>
      <c r="AG300">
        <f t="shared" si="85"/>
        <v>192.9037169015474</v>
      </c>
      <c r="AH300" s="43">
        <f t="shared" si="86"/>
        <v>323.1374550481064</v>
      </c>
      <c r="AI300">
        <f t="shared" si="87"/>
        <v>56139.91397281759</v>
      </c>
    </row>
    <row r="301" spans="1:35" ht="12.75">
      <c r="A301" s="2">
        <v>39783</v>
      </c>
      <c r="B301" s="18">
        <v>0.8222222222222223</v>
      </c>
      <c r="C301" s="18">
        <f t="shared" si="72"/>
        <v>0.8222222222248092</v>
      </c>
      <c r="D301">
        <v>244.10018222222223</v>
      </c>
      <c r="E301" s="10">
        <v>-8.260847222222223</v>
      </c>
      <c r="F301">
        <v>243.79296027777778</v>
      </c>
      <c r="G301" s="10">
        <v>-7.163008333333334</v>
      </c>
      <c r="H301" s="50">
        <f t="shared" si="73"/>
        <v>18.24205631670461</v>
      </c>
      <c r="I301" s="51">
        <f t="shared" si="74"/>
        <v>-65.87033333333335</v>
      </c>
      <c r="J301" s="51">
        <f t="shared" si="75"/>
        <v>68.34964105323648</v>
      </c>
      <c r="K301" s="55">
        <v>15.421028027788031</v>
      </c>
      <c r="L301" s="35"/>
      <c r="M301" s="27">
        <f t="shared" si="71"/>
        <v>284</v>
      </c>
      <c r="N301" s="28">
        <f t="shared" si="76"/>
        <v>3.744376067989581</v>
      </c>
      <c r="O301" s="29">
        <f t="shared" si="77"/>
        <v>-15.017872141480545</v>
      </c>
      <c r="W301">
        <v>245.99357555555554</v>
      </c>
      <c r="X301">
        <v>-7.402502777777778</v>
      </c>
      <c r="Y301">
        <f t="shared" si="78"/>
        <v>131.0064230603383</v>
      </c>
      <c r="Z301">
        <f t="shared" si="79"/>
        <v>-14.369666666666667</v>
      </c>
      <c r="AA301">
        <f t="shared" si="80"/>
        <v>131.79214772958005</v>
      </c>
      <c r="AB301">
        <f t="shared" si="81"/>
        <v>131.75743094155266</v>
      </c>
      <c r="AC301">
        <f t="shared" si="82"/>
        <v>112.4248721190698</v>
      </c>
      <c r="AD301">
        <f t="shared" si="83"/>
        <v>51.500666666666675</v>
      </c>
      <c r="AE301">
        <f t="shared" si="84"/>
        <v>123.6594943306025</v>
      </c>
      <c r="AG301">
        <f t="shared" si="85"/>
        <v>193.21623682646867</v>
      </c>
      <c r="AH301" s="43">
        <f t="shared" si="86"/>
        <v>323.80128311341906</v>
      </c>
      <c r="AI301">
        <f t="shared" si="87"/>
        <v>56379.79164066504</v>
      </c>
    </row>
    <row r="302" spans="1:35" ht="12.75">
      <c r="A302" s="2">
        <v>39783</v>
      </c>
      <c r="B302" s="18">
        <v>0.8229166666666666</v>
      </c>
      <c r="C302" s="18">
        <f t="shared" si="72"/>
        <v>0.8229166666642413</v>
      </c>
      <c r="D302">
        <v>244.2679275</v>
      </c>
      <c r="E302" s="10">
        <v>-8.417802777777776</v>
      </c>
      <c r="F302">
        <v>243.95941055555554</v>
      </c>
      <c r="G302" s="10">
        <v>-7.312916666666666</v>
      </c>
      <c r="H302" s="50">
        <f t="shared" si="73"/>
        <v>18.311595535199977</v>
      </c>
      <c r="I302" s="51">
        <f t="shared" si="74"/>
        <v>-66.29316666666661</v>
      </c>
      <c r="J302" s="51">
        <f t="shared" si="75"/>
        <v>68.77571139391576</v>
      </c>
      <c r="K302" s="55">
        <v>15.421028027788031</v>
      </c>
      <c r="L302" s="35"/>
      <c r="M302" s="27">
        <f t="shared" si="71"/>
        <v>285</v>
      </c>
      <c r="N302" s="28">
        <f t="shared" si="76"/>
        <v>4.005903789814406</v>
      </c>
      <c r="O302" s="29">
        <f t="shared" si="77"/>
        <v>-14.950236473820109</v>
      </c>
      <c r="W302">
        <v>246.1635788888889</v>
      </c>
      <c r="X302">
        <v>-7.562433333333333</v>
      </c>
      <c r="Y302">
        <f t="shared" si="78"/>
        <v>131.1743475531289</v>
      </c>
      <c r="Z302">
        <f t="shared" si="79"/>
        <v>-14.970999999999997</v>
      </c>
      <c r="AA302">
        <f t="shared" si="80"/>
        <v>132.02590767341482</v>
      </c>
      <c r="AB302">
        <f t="shared" si="81"/>
        <v>131.98893753398718</v>
      </c>
      <c r="AC302">
        <f t="shared" si="82"/>
        <v>112.51376021364871</v>
      </c>
      <c r="AD302">
        <f t="shared" si="83"/>
        <v>51.32216666666661</v>
      </c>
      <c r="AE302">
        <f t="shared" si="84"/>
        <v>123.66612724903915</v>
      </c>
      <c r="AG302">
        <f t="shared" si="85"/>
        <v>193.53100476022902</v>
      </c>
      <c r="AH302" s="43">
        <f t="shared" si="86"/>
        <v>324.46774631636976</v>
      </c>
      <c r="AI302">
        <f t="shared" si="87"/>
        <v>56621.02405562911</v>
      </c>
    </row>
    <row r="303" spans="1:35" ht="12.75">
      <c r="A303" s="2">
        <v>39783</v>
      </c>
      <c r="B303" s="18">
        <v>0.8236111111111111</v>
      </c>
      <c r="C303" s="18">
        <f t="shared" si="72"/>
        <v>0.8236111111109494</v>
      </c>
      <c r="D303">
        <v>244.43552861111112</v>
      </c>
      <c r="E303" s="10">
        <v>-8.574980555555555</v>
      </c>
      <c r="F303">
        <v>244.12571611111113</v>
      </c>
      <c r="G303" s="10">
        <v>-7.463036111111111</v>
      </c>
      <c r="H303" s="50">
        <f t="shared" si="73"/>
        <v>18.38095723121347</v>
      </c>
      <c r="I303" s="51">
        <f t="shared" si="74"/>
        <v>-66.71666666666665</v>
      </c>
      <c r="J303" s="51">
        <f t="shared" si="75"/>
        <v>69.20240747146596</v>
      </c>
      <c r="K303" s="55">
        <v>15.421028027788031</v>
      </c>
      <c r="L303" s="35"/>
      <c r="M303" s="27">
        <f t="shared" si="71"/>
        <v>286</v>
      </c>
      <c r="N303" s="28">
        <f t="shared" si="76"/>
        <v>4.266211274538806</v>
      </c>
      <c r="O303" s="29">
        <f t="shared" si="77"/>
        <v>-14.878046819303552</v>
      </c>
      <c r="W303">
        <v>246.33344444444447</v>
      </c>
      <c r="X303">
        <v>-7.722575</v>
      </c>
      <c r="Y303">
        <f t="shared" si="78"/>
        <v>131.34158183871185</v>
      </c>
      <c r="Z303">
        <f t="shared" si="79"/>
        <v>-15.572333333333326</v>
      </c>
      <c r="AA303">
        <f t="shared" si="80"/>
        <v>132.26151626735376</v>
      </c>
      <c r="AB303">
        <f t="shared" si="81"/>
        <v>132.22222637017367</v>
      </c>
      <c r="AC303">
        <f t="shared" si="82"/>
        <v>112.6020085081909</v>
      </c>
      <c r="AD303">
        <f t="shared" si="83"/>
        <v>51.14433333333332</v>
      </c>
      <c r="AE303">
        <f t="shared" si="84"/>
        <v>123.67277449863332</v>
      </c>
      <c r="AG303">
        <f t="shared" si="85"/>
        <v>193.84797403474738</v>
      </c>
      <c r="AH303" s="43">
        <f t="shared" si="86"/>
        <v>325.13669823745306</v>
      </c>
      <c r="AI303">
        <f t="shared" si="87"/>
        <v>56863.56094828246</v>
      </c>
    </row>
    <row r="304" spans="1:35" ht="12.75">
      <c r="A304" s="2">
        <v>39783</v>
      </c>
      <c r="B304" s="18">
        <v>0.8243055555555556</v>
      </c>
      <c r="C304" s="18">
        <f t="shared" si="72"/>
        <v>0.8243055555576575</v>
      </c>
      <c r="D304">
        <v>244.60298833333331</v>
      </c>
      <c r="E304" s="10">
        <v>-8.732377777777778</v>
      </c>
      <c r="F304">
        <v>244.29187916666666</v>
      </c>
      <c r="G304" s="10">
        <v>-7.613363888888888</v>
      </c>
      <c r="H304" s="50">
        <f t="shared" si="73"/>
        <v>18.450172050210057</v>
      </c>
      <c r="I304" s="51">
        <f t="shared" si="74"/>
        <v>-67.14083333333336</v>
      </c>
      <c r="J304" s="51">
        <f t="shared" si="75"/>
        <v>69.62973753631992</v>
      </c>
      <c r="K304" s="55">
        <v>15.421028027788031</v>
      </c>
      <c r="L304" s="35"/>
      <c r="M304" s="27">
        <f t="shared" si="71"/>
        <v>287</v>
      </c>
      <c r="N304" s="28">
        <f t="shared" si="76"/>
        <v>4.525219229981251</v>
      </c>
      <c r="O304" s="29">
        <f t="shared" si="77"/>
        <v>-14.801325167598963</v>
      </c>
      <c r="W304">
        <v>246.50317444444445</v>
      </c>
      <c r="X304">
        <v>-7.882925</v>
      </c>
      <c r="Y304">
        <f t="shared" si="78"/>
        <v>131.50811818677846</v>
      </c>
      <c r="Z304">
        <f t="shared" si="79"/>
        <v>-16.17366666666671</v>
      </c>
      <c r="AA304">
        <f t="shared" si="80"/>
        <v>132.49895336368562</v>
      </c>
      <c r="AB304">
        <f t="shared" si="81"/>
        <v>132.45727712394952</v>
      </c>
      <c r="AC304">
        <f t="shared" si="82"/>
        <v>112.68957791585976</v>
      </c>
      <c r="AD304">
        <f t="shared" si="83"/>
        <v>50.96716666666666</v>
      </c>
      <c r="AE304">
        <f t="shared" si="84"/>
        <v>123.67939621813491</v>
      </c>
      <c r="AG304">
        <f t="shared" si="85"/>
        <v>194.16710854501426</v>
      </c>
      <c r="AH304" s="43">
        <f t="shared" si="86"/>
        <v>325.80808711814046</v>
      </c>
      <c r="AI304">
        <f t="shared" si="87"/>
        <v>57107.38984317791</v>
      </c>
    </row>
    <row r="305" spans="1:35" ht="12.75">
      <c r="A305" s="2">
        <v>39783</v>
      </c>
      <c r="B305" s="18">
        <v>0.825</v>
      </c>
      <c r="C305" s="18">
        <f t="shared" si="72"/>
        <v>0.8249999999970896</v>
      </c>
      <c r="D305">
        <v>244.77030805555557</v>
      </c>
      <c r="E305" s="10">
        <v>-8.889991666666667</v>
      </c>
      <c r="F305">
        <v>244.45790138888887</v>
      </c>
      <c r="G305" s="10">
        <v>-7.7639</v>
      </c>
      <c r="H305" s="50">
        <f t="shared" si="73"/>
        <v>18.519221184525737</v>
      </c>
      <c r="I305" s="51">
        <f t="shared" si="74"/>
        <v>-67.56550000000004</v>
      </c>
      <c r="J305" s="51">
        <f t="shared" si="75"/>
        <v>70.05753595104093</v>
      </c>
      <c r="K305" s="55">
        <v>15.421028027788031</v>
      </c>
      <c r="L305" s="35"/>
      <c r="M305" s="27">
        <f t="shared" si="71"/>
        <v>288</v>
      </c>
      <c r="N305" s="28">
        <f t="shared" si="76"/>
        <v>4.782848759809461</v>
      </c>
      <c r="O305" s="29">
        <f t="shared" si="77"/>
        <v>-14.720094888864667</v>
      </c>
      <c r="W305">
        <v>246.6727711111111</v>
      </c>
      <c r="X305">
        <v>-8.043480555555556</v>
      </c>
      <c r="Y305">
        <f t="shared" si="78"/>
        <v>131.6739810596867</v>
      </c>
      <c r="Z305">
        <f t="shared" si="79"/>
        <v>-16.774833333333383</v>
      </c>
      <c r="AA305">
        <f t="shared" si="80"/>
        <v>132.7382097267695</v>
      </c>
      <c r="AB305">
        <f t="shared" si="81"/>
        <v>132.69408079734993</v>
      </c>
      <c r="AC305">
        <f t="shared" si="82"/>
        <v>112.77651177274507</v>
      </c>
      <c r="AD305">
        <f t="shared" si="83"/>
        <v>50.79066666666666</v>
      </c>
      <c r="AE305">
        <f t="shared" si="84"/>
        <v>123.68602761861402</v>
      </c>
      <c r="AG305">
        <f t="shared" si="85"/>
        <v>194.48836492981215</v>
      </c>
      <c r="AH305" s="43">
        <f t="shared" si="86"/>
        <v>326.4817732964244</v>
      </c>
      <c r="AI305">
        <f t="shared" si="87"/>
        <v>57352.46233238137</v>
      </c>
    </row>
    <row r="306" spans="1:35" ht="12.75">
      <c r="A306" s="2">
        <v>39783</v>
      </c>
      <c r="B306" s="18">
        <v>0.8256944444444444</v>
      </c>
      <c r="C306" s="18">
        <f t="shared" si="72"/>
        <v>0.8256944444437977</v>
      </c>
      <c r="D306">
        <v>244.93749055555557</v>
      </c>
      <c r="E306" s="10">
        <v>-9.047825</v>
      </c>
      <c r="F306">
        <v>244.62378527777778</v>
      </c>
      <c r="G306" s="10">
        <v>-7.914641666666667</v>
      </c>
      <c r="H306" s="50">
        <f t="shared" si="73"/>
        <v>18.588118487733897</v>
      </c>
      <c r="I306" s="51">
        <f t="shared" si="74"/>
        <v>-67.99099999999994</v>
      </c>
      <c r="J306" s="51">
        <f t="shared" si="75"/>
        <v>70.48612792538704</v>
      </c>
      <c r="K306" s="55">
        <v>15.421028027788031</v>
      </c>
      <c r="L306" s="35"/>
      <c r="M306" s="27">
        <f t="shared" si="71"/>
        <v>289</v>
      </c>
      <c r="N306" s="28">
        <f t="shared" si="76"/>
        <v>5.039021387572937</v>
      </c>
      <c r="O306" s="29">
        <f t="shared" si="77"/>
        <v>-14.63438072663046</v>
      </c>
      <c r="W306">
        <v>246.84223666666668</v>
      </c>
      <c r="X306">
        <v>-8.204238888888888</v>
      </c>
      <c r="Y306">
        <f t="shared" si="78"/>
        <v>131.83914619995056</v>
      </c>
      <c r="Z306">
        <f t="shared" si="79"/>
        <v>-17.375833333333244</v>
      </c>
      <c r="AA306">
        <f t="shared" si="80"/>
        <v>132.97924670699453</v>
      </c>
      <c r="AB306">
        <f t="shared" si="81"/>
        <v>132.9325986055708</v>
      </c>
      <c r="AC306">
        <f t="shared" si="82"/>
        <v>112.86276932663982</v>
      </c>
      <c r="AD306">
        <f t="shared" si="83"/>
        <v>50.615166666666696</v>
      </c>
      <c r="AE306">
        <f t="shared" si="84"/>
        <v>123.69276372032746</v>
      </c>
      <c r="AG306">
        <f t="shared" si="85"/>
        <v>194.81189409645012</v>
      </c>
      <c r="AH306" s="43">
        <f t="shared" si="86"/>
        <v>327.158138352709</v>
      </c>
      <c r="AI306">
        <f t="shared" si="87"/>
        <v>57598.92597736602</v>
      </c>
    </row>
    <row r="307" spans="1:35" ht="12.75">
      <c r="A307" s="2">
        <v>39783</v>
      </c>
      <c r="B307" s="18">
        <v>0.8263888888888888</v>
      </c>
      <c r="C307" s="18">
        <f t="shared" si="72"/>
        <v>0.8263888888905058</v>
      </c>
      <c r="D307">
        <v>245.1045375</v>
      </c>
      <c r="E307" s="10">
        <v>-9.205872222222222</v>
      </c>
      <c r="F307">
        <v>244.78953222222222</v>
      </c>
      <c r="G307" s="10">
        <v>-8.06558888888889</v>
      </c>
      <c r="H307" s="50">
        <f t="shared" si="73"/>
        <v>18.656878201411196</v>
      </c>
      <c r="I307" s="51">
        <f t="shared" si="74"/>
        <v>-68.41699999999996</v>
      </c>
      <c r="J307" s="51">
        <f t="shared" si="75"/>
        <v>70.9151957849817</v>
      </c>
      <c r="K307" s="55">
        <v>15.421028027788031</v>
      </c>
      <c r="L307" s="35"/>
      <c r="M307" s="27">
        <f t="shared" si="71"/>
        <v>290</v>
      </c>
      <c r="N307" s="28">
        <f t="shared" si="76"/>
        <v>5.293659080607674</v>
      </c>
      <c r="O307" s="29">
        <f t="shared" si="77"/>
        <v>-14.54420879026049</v>
      </c>
      <c r="W307">
        <v>247.01157388888888</v>
      </c>
      <c r="X307">
        <v>-8.365202777777778</v>
      </c>
      <c r="Y307">
        <f t="shared" si="78"/>
        <v>132.00368751328025</v>
      </c>
      <c r="Z307">
        <f t="shared" si="79"/>
        <v>-17.976833333333317</v>
      </c>
      <c r="AA307">
        <f t="shared" si="80"/>
        <v>133.22214550816312</v>
      </c>
      <c r="AB307">
        <f t="shared" si="81"/>
        <v>133.17291111936683</v>
      </c>
      <c r="AC307">
        <f t="shared" si="82"/>
        <v>112.9484111636354</v>
      </c>
      <c r="AD307">
        <f t="shared" si="83"/>
        <v>50.44016666666664</v>
      </c>
      <c r="AE307">
        <f t="shared" si="84"/>
        <v>123.69945027262953</v>
      </c>
      <c r="AG307">
        <f t="shared" si="85"/>
        <v>195.13753878936575</v>
      </c>
      <c r="AH307" s="43">
        <f t="shared" si="86"/>
        <v>327.8367915657744</v>
      </c>
      <c r="AI307">
        <f t="shared" si="87"/>
        <v>57846.64000831468</v>
      </c>
    </row>
    <row r="308" spans="1:35" ht="12.75">
      <c r="A308" s="2">
        <v>39783</v>
      </c>
      <c r="B308" s="18">
        <v>0.8270833333333334</v>
      </c>
      <c r="C308" s="18">
        <f t="shared" si="72"/>
        <v>0.8270833333299379</v>
      </c>
      <c r="D308">
        <v>245.2714513888889</v>
      </c>
      <c r="E308" s="10">
        <v>-9.36413611111111</v>
      </c>
      <c r="F308">
        <v>244.9551447222222</v>
      </c>
      <c r="G308" s="10">
        <v>-8.216738888888889</v>
      </c>
      <c r="H308" s="50">
        <f t="shared" si="73"/>
        <v>18.72549765743923</v>
      </c>
      <c r="I308" s="51">
        <f t="shared" si="74"/>
        <v>-68.84383333333325</v>
      </c>
      <c r="J308" s="51">
        <f t="shared" si="75"/>
        <v>71.34506044952606</v>
      </c>
      <c r="K308" s="55">
        <v>15.421028027788031</v>
      </c>
      <c r="L308" s="35"/>
      <c r="M308" s="27">
        <f t="shared" si="71"/>
        <v>291</v>
      </c>
      <c r="N308" s="28">
        <f t="shared" si="76"/>
        <v>5.54668427380562</v>
      </c>
      <c r="O308" s="29">
        <f t="shared" si="77"/>
        <v>-14.449606547000094</v>
      </c>
      <c r="W308">
        <v>247.1807847222222</v>
      </c>
      <c r="X308">
        <v>-8.526369444444445</v>
      </c>
      <c r="Y308">
        <f t="shared" si="78"/>
        <v>132.16756419995872</v>
      </c>
      <c r="Z308">
        <f t="shared" si="79"/>
        <v>-18.577833333333338</v>
      </c>
      <c r="AA308">
        <f t="shared" si="80"/>
        <v>133.46685325544811</v>
      </c>
      <c r="AB308">
        <f t="shared" si="81"/>
        <v>133.4149653195413</v>
      </c>
      <c r="AC308">
        <f t="shared" si="82"/>
        <v>113.03339647367778</v>
      </c>
      <c r="AD308">
        <f t="shared" si="83"/>
        <v>50.26599999999991</v>
      </c>
      <c r="AE308">
        <f t="shared" si="84"/>
        <v>123.70618203782551</v>
      </c>
      <c r="AG308">
        <f t="shared" si="85"/>
        <v>195.46543950998978</v>
      </c>
      <c r="AH308" s="43">
        <f t="shared" si="86"/>
        <v>328.5180957427997</v>
      </c>
      <c r="AI308">
        <f t="shared" si="87"/>
        <v>58095.74589971878</v>
      </c>
    </row>
    <row r="309" spans="1:35" ht="12.75">
      <c r="A309" s="2">
        <v>39783</v>
      </c>
      <c r="B309" s="18">
        <v>0.8277777777777778</v>
      </c>
      <c r="C309" s="18">
        <f t="shared" si="72"/>
        <v>0.827777777776646</v>
      </c>
      <c r="D309">
        <v>245.43823416666666</v>
      </c>
      <c r="E309" s="10">
        <v>-9.522611111111113</v>
      </c>
      <c r="F309">
        <v>245.12062444444445</v>
      </c>
      <c r="G309" s="10">
        <v>-8.36808888888889</v>
      </c>
      <c r="H309" s="50">
        <f t="shared" si="73"/>
        <v>18.79399105896876</v>
      </c>
      <c r="I309" s="51">
        <f t="shared" si="74"/>
        <v>-69.27133333333337</v>
      </c>
      <c r="J309" s="51">
        <f t="shared" si="75"/>
        <v>71.77556493474907</v>
      </c>
      <c r="K309" s="55">
        <v>15.421028027788031</v>
      </c>
      <c r="L309" s="35"/>
      <c r="M309" s="27">
        <f aca="true" t="shared" si="88" ref="M309:M317">M308+1</f>
        <v>292</v>
      </c>
      <c r="N309" s="28">
        <f t="shared" si="76"/>
        <v>5.798019893241826</v>
      </c>
      <c r="O309" s="29">
        <f t="shared" si="77"/>
        <v>-14.350602813609003</v>
      </c>
      <c r="W309">
        <v>247.3498713888889</v>
      </c>
      <c r="X309">
        <v>-8.68773611111111</v>
      </c>
      <c r="Y309">
        <f t="shared" si="78"/>
        <v>132.33080150093338</v>
      </c>
      <c r="Z309">
        <f t="shared" si="79"/>
        <v>-19.17883333333325</v>
      </c>
      <c r="AA309">
        <f t="shared" si="80"/>
        <v>133.71338255353203</v>
      </c>
      <c r="AB309">
        <f t="shared" si="81"/>
        <v>133.65877364857982</v>
      </c>
      <c r="AC309">
        <f t="shared" si="82"/>
        <v>113.11773648194522</v>
      </c>
      <c r="AD309">
        <f t="shared" si="83"/>
        <v>50.09250000000012</v>
      </c>
      <c r="AE309">
        <f t="shared" si="84"/>
        <v>123.7128969147874</v>
      </c>
      <c r="AG309">
        <f t="shared" si="85"/>
        <v>195.7955087806112</v>
      </c>
      <c r="AH309" s="43">
        <f t="shared" si="86"/>
        <v>329.2018444030685</v>
      </c>
      <c r="AI309">
        <f t="shared" si="87"/>
        <v>58346.1720684664</v>
      </c>
    </row>
    <row r="310" spans="1:35" ht="12.75">
      <c r="A310" s="2">
        <v>39783</v>
      </c>
      <c r="B310" s="18">
        <v>0.8284722222222222</v>
      </c>
      <c r="C310" s="18">
        <f t="shared" si="72"/>
        <v>0.828472222223354</v>
      </c>
      <c r="D310">
        <v>245.60488833333332</v>
      </c>
      <c r="E310" s="10">
        <v>-9.681297222222222</v>
      </c>
      <c r="F310">
        <v>245.2859736111111</v>
      </c>
      <c r="G310" s="10">
        <v>-8.519641666666667</v>
      </c>
      <c r="H310" s="50">
        <f t="shared" si="73"/>
        <v>18.862372279792947</v>
      </c>
      <c r="I310" s="51">
        <f t="shared" si="74"/>
        <v>-69.6993333333333</v>
      </c>
      <c r="J310" s="51">
        <f t="shared" si="75"/>
        <v>72.2065520235706</v>
      </c>
      <c r="K310" s="55">
        <v>15.421028027788031</v>
      </c>
      <c r="L310" s="35"/>
      <c r="M310" s="27">
        <f t="shared" si="88"/>
        <v>293</v>
      </c>
      <c r="N310" s="28">
        <f t="shared" si="76"/>
        <v>6.047589379651871</v>
      </c>
      <c r="O310" s="29">
        <f t="shared" si="77"/>
        <v>-14.247227747583475</v>
      </c>
      <c r="W310">
        <v>247.51883694444444</v>
      </c>
      <c r="X310">
        <v>-8.849300000000001</v>
      </c>
      <c r="Y310">
        <f t="shared" si="78"/>
        <v>132.49343919882756</v>
      </c>
      <c r="Z310">
        <f t="shared" si="79"/>
        <v>-19.77950000000007</v>
      </c>
      <c r="AA310">
        <f t="shared" si="80"/>
        <v>133.9617111378599</v>
      </c>
      <c r="AB310">
        <f t="shared" si="81"/>
        <v>133.90431459543137</v>
      </c>
      <c r="AC310">
        <f t="shared" si="82"/>
        <v>113.20145704034111</v>
      </c>
      <c r="AD310">
        <f t="shared" si="83"/>
        <v>49.91983333333323</v>
      </c>
      <c r="AE310">
        <f t="shared" si="84"/>
        <v>123.71968168437859</v>
      </c>
      <c r="AG310">
        <f t="shared" si="85"/>
        <v>196.12772838688565</v>
      </c>
      <c r="AH310" s="43">
        <f t="shared" si="86"/>
        <v>329.8879448458091</v>
      </c>
      <c r="AI310">
        <f t="shared" si="87"/>
        <v>58597.88667136537</v>
      </c>
    </row>
    <row r="311" spans="1:35" ht="12.75">
      <c r="A311" s="2">
        <v>39783</v>
      </c>
      <c r="B311" s="18">
        <v>0.8291666666666666</v>
      </c>
      <c r="C311" s="18">
        <f t="shared" si="72"/>
        <v>0.8291666666700621</v>
      </c>
      <c r="D311">
        <v>245.77141611111114</v>
      </c>
      <c r="E311" s="10">
        <v>-9.840191666666668</v>
      </c>
      <c r="F311">
        <v>245.45119416666665</v>
      </c>
      <c r="G311" s="10">
        <v>-8.671391666666667</v>
      </c>
      <c r="H311" s="50">
        <f t="shared" si="73"/>
        <v>18.930655309175883</v>
      </c>
      <c r="I311" s="51">
        <f t="shared" si="74"/>
        <v>-70.12800000000006</v>
      </c>
      <c r="J311" s="51">
        <f t="shared" si="75"/>
        <v>72.63818620006172</v>
      </c>
      <c r="K311" s="55">
        <v>15.421028027788031</v>
      </c>
      <c r="L311" s="35"/>
      <c r="M311" s="27">
        <f t="shared" si="88"/>
        <v>294</v>
      </c>
      <c r="N311" s="28">
        <f t="shared" si="76"/>
        <v>6.295316711752561</v>
      </c>
      <c r="O311" s="29">
        <f t="shared" si="77"/>
        <v>-14.139512837970036</v>
      </c>
      <c r="W311">
        <v>247.68768305555557</v>
      </c>
      <c r="X311">
        <v>-9.01106388888889</v>
      </c>
      <c r="Y311">
        <f t="shared" si="78"/>
        <v>132.6554539206689</v>
      </c>
      <c r="Z311">
        <f t="shared" si="79"/>
        <v>-20.380333333333382</v>
      </c>
      <c r="AA311">
        <f t="shared" si="80"/>
        <v>134.21187518873464</v>
      </c>
      <c r="AB311">
        <f t="shared" si="81"/>
        <v>134.15162281647846</v>
      </c>
      <c r="AC311">
        <f t="shared" si="82"/>
        <v>113.28451917490105</v>
      </c>
      <c r="AD311">
        <f t="shared" si="83"/>
        <v>49.747666666666674</v>
      </c>
      <c r="AE311">
        <f t="shared" si="84"/>
        <v>123.72636187759785</v>
      </c>
      <c r="AG311">
        <f t="shared" si="85"/>
        <v>196.46207308174678</v>
      </c>
      <c r="AH311" s="43">
        <f t="shared" si="86"/>
        <v>330.5764232663942</v>
      </c>
      <c r="AI311">
        <f t="shared" si="87"/>
        <v>58850.90830009773</v>
      </c>
    </row>
    <row r="312" spans="1:35" ht="12.75">
      <c r="A312" s="2">
        <v>39783</v>
      </c>
      <c r="B312" s="18">
        <v>0.8298611111111112</v>
      </c>
      <c r="C312" s="18">
        <f t="shared" si="72"/>
        <v>0.8298611111094942</v>
      </c>
      <c r="D312">
        <v>245.93781916666666</v>
      </c>
      <c r="E312" s="10">
        <v>-9.999297222222221</v>
      </c>
      <c r="F312">
        <v>245.61628805555554</v>
      </c>
      <c r="G312" s="10">
        <v>-8.823341666666666</v>
      </c>
      <c r="H312" s="50">
        <f t="shared" si="73"/>
        <v>18.998820952334835</v>
      </c>
      <c r="I312" s="51">
        <f t="shared" si="74"/>
        <v>-70.55733333333333</v>
      </c>
      <c r="J312" s="51">
        <f t="shared" si="75"/>
        <v>73.07046246391211</v>
      </c>
      <c r="K312" s="55">
        <v>15.421028027788031</v>
      </c>
      <c r="L312" s="35"/>
      <c r="M312" s="27">
        <f t="shared" si="88"/>
        <v>295</v>
      </c>
      <c r="N312" s="28">
        <f t="shared" si="76"/>
        <v>6.54112642939876</v>
      </c>
      <c r="O312" s="29">
        <f t="shared" si="77"/>
        <v>-14.027490895773614</v>
      </c>
      <c r="W312">
        <v>247.85641277777776</v>
      </c>
      <c r="X312">
        <v>-9.173022222222222</v>
      </c>
      <c r="Y312">
        <f t="shared" si="78"/>
        <v>132.8169017757487</v>
      </c>
      <c r="Z312">
        <f t="shared" si="79"/>
        <v>-20.980833333333386</v>
      </c>
      <c r="AA312">
        <f t="shared" si="80"/>
        <v>134.46384184854304</v>
      </c>
      <c r="AB312">
        <f t="shared" si="81"/>
        <v>134.40066670830925</v>
      </c>
      <c r="AC312">
        <f t="shared" si="82"/>
        <v>113.36699696595406</v>
      </c>
      <c r="AD312">
        <f t="shared" si="83"/>
        <v>49.57649999999994</v>
      </c>
      <c r="AE312">
        <f t="shared" si="84"/>
        <v>123.73320230774208</v>
      </c>
      <c r="AG312">
        <f t="shared" si="85"/>
        <v>196.7986854699203</v>
      </c>
      <c r="AH312" s="43">
        <f t="shared" si="86"/>
        <v>331.26750662019725</v>
      </c>
      <c r="AI312">
        <f t="shared" si="87"/>
        <v>59105.322312801654</v>
      </c>
    </row>
    <row r="313" spans="1:35" ht="12.75">
      <c r="A313" s="2">
        <v>39783</v>
      </c>
      <c r="B313" s="18">
        <v>0.8305555555555556</v>
      </c>
      <c r="C313" s="18">
        <f t="shared" si="72"/>
        <v>0.8305555555562023</v>
      </c>
      <c r="D313">
        <v>246.10410055555556</v>
      </c>
      <c r="E313" s="10">
        <v>-10.158605555555557</v>
      </c>
      <c r="F313">
        <v>245.7812577777778</v>
      </c>
      <c r="G313" s="10">
        <v>-8.975486111111111</v>
      </c>
      <c r="H313" s="50">
        <f t="shared" si="73"/>
        <v>19.066899898847407</v>
      </c>
      <c r="I313" s="51">
        <f t="shared" si="74"/>
        <v>-70.98716666666672</v>
      </c>
      <c r="J313" s="51">
        <f t="shared" si="75"/>
        <v>73.5032278414614</v>
      </c>
      <c r="K313" s="55">
        <v>15.421028027788031</v>
      </c>
      <c r="L313" s="35"/>
      <c r="M313" s="27">
        <f t="shared" si="88"/>
        <v>296</v>
      </c>
      <c r="N313" s="28">
        <f t="shared" si="76"/>
        <v>6.784943656569237</v>
      </c>
      <c r="O313" s="29">
        <f t="shared" si="77"/>
        <v>-13.911196043962986</v>
      </c>
      <c r="W313">
        <v>248.02502777777778</v>
      </c>
      <c r="X313">
        <v>-9.335172222222223</v>
      </c>
      <c r="Y313">
        <f t="shared" si="78"/>
        <v>132.9777264645321</v>
      </c>
      <c r="Z313">
        <f t="shared" si="79"/>
        <v>-21.581166666666682</v>
      </c>
      <c r="AA313">
        <f t="shared" si="80"/>
        <v>134.71756563407152</v>
      </c>
      <c r="AB313">
        <f t="shared" si="81"/>
        <v>134.65140024649727</v>
      </c>
      <c r="AC313">
        <f t="shared" si="82"/>
        <v>113.44880412438496</v>
      </c>
      <c r="AD313">
        <f t="shared" si="83"/>
        <v>49.406000000000034</v>
      </c>
      <c r="AE313">
        <f t="shared" si="84"/>
        <v>123.73998542610659</v>
      </c>
      <c r="AG313">
        <f t="shared" si="85"/>
        <v>197.1373404171245</v>
      </c>
      <c r="AH313" s="43">
        <f t="shared" si="86"/>
        <v>331.9607789016395</v>
      </c>
      <c r="AI313">
        <f t="shared" si="87"/>
        <v>59360.98284714606</v>
      </c>
    </row>
    <row r="314" spans="1:35" ht="12.75">
      <c r="A314" s="2">
        <v>39783</v>
      </c>
      <c r="B314" s="18">
        <v>0.83125</v>
      </c>
      <c r="C314" s="18">
        <f t="shared" si="72"/>
        <v>0.8312500000029104</v>
      </c>
      <c r="D314">
        <v>246.27026166666667</v>
      </c>
      <c r="E314" s="10">
        <v>-10.318122222222222</v>
      </c>
      <c r="F314">
        <v>245.94610472222223</v>
      </c>
      <c r="G314" s="10">
        <v>-9.127825</v>
      </c>
      <c r="H314" s="50">
        <f t="shared" si="73"/>
        <v>19.134889159472053</v>
      </c>
      <c r="I314" s="51">
        <f t="shared" si="74"/>
        <v>-71.41783333333333</v>
      </c>
      <c r="J314" s="51">
        <f t="shared" si="75"/>
        <v>73.93680342815112</v>
      </c>
      <c r="K314" s="55">
        <v>15.421028027788031</v>
      </c>
      <c r="L314" s="35"/>
      <c r="M314" s="27">
        <f t="shared" si="88"/>
        <v>297</v>
      </c>
      <c r="N314" s="28">
        <f t="shared" si="76"/>
        <v>7.0266941241747</v>
      </c>
      <c r="O314" s="29">
        <f t="shared" si="77"/>
        <v>-13.790663707076584</v>
      </c>
      <c r="W314">
        <v>248.19353111111113</v>
      </c>
      <c r="X314">
        <v>-9.497519444444444</v>
      </c>
      <c r="Y314">
        <f t="shared" si="78"/>
        <v>133.13801790364164</v>
      </c>
      <c r="Z314">
        <f t="shared" si="79"/>
        <v>-22.181666666666686</v>
      </c>
      <c r="AA314">
        <f t="shared" si="80"/>
        <v>134.97317565880084</v>
      </c>
      <c r="AB314">
        <f t="shared" si="81"/>
        <v>134.90395135070125</v>
      </c>
      <c r="AC314">
        <f t="shared" si="82"/>
        <v>113.53003004861394</v>
      </c>
      <c r="AD314">
        <f t="shared" si="83"/>
        <v>49.23616666666664</v>
      </c>
      <c r="AE314">
        <f t="shared" si="84"/>
        <v>123.74678917396992</v>
      </c>
      <c r="AG314">
        <f t="shared" si="85"/>
        <v>197.4782947046625</v>
      </c>
      <c r="AH314" s="43">
        <f t="shared" si="86"/>
        <v>332.6567682609219</v>
      </c>
      <c r="AI314">
        <f t="shared" si="87"/>
        <v>59618.090114579</v>
      </c>
    </row>
    <row r="315" spans="1:35" ht="12.75">
      <c r="A315" s="2">
        <v>39783</v>
      </c>
      <c r="B315" s="18">
        <v>0.8319444444444444</v>
      </c>
      <c r="C315" s="18">
        <f t="shared" si="72"/>
        <v>0.8319444444423425</v>
      </c>
      <c r="D315">
        <v>246.43630555555555</v>
      </c>
      <c r="E315" s="10">
        <v>-10.477841666666666</v>
      </c>
      <c r="F315">
        <v>246.1108313888889</v>
      </c>
      <c r="G315" s="10">
        <v>-9.280355555555557</v>
      </c>
      <c r="H315" s="50">
        <f t="shared" si="73"/>
        <v>19.202819170519543</v>
      </c>
      <c r="I315" s="51">
        <f t="shared" si="74"/>
        <v>-71.84916666666655</v>
      </c>
      <c r="J315" s="51">
        <f t="shared" si="75"/>
        <v>74.37103612825426</v>
      </c>
      <c r="K315" s="55">
        <v>15.421028027788031</v>
      </c>
      <c r="L315" s="35"/>
      <c r="M315" s="27">
        <f t="shared" si="88"/>
        <v>298</v>
      </c>
      <c r="N315" s="28">
        <f t="shared" si="76"/>
        <v>7.266304192680823</v>
      </c>
      <c r="O315" s="29">
        <f t="shared" si="77"/>
        <v>-13.665930600431851</v>
      </c>
      <c r="W315">
        <v>248.36192472222223</v>
      </c>
      <c r="X315">
        <v>-9.660052777777778</v>
      </c>
      <c r="Y315">
        <f t="shared" si="78"/>
        <v>133.29773526591475</v>
      </c>
      <c r="Z315">
        <f t="shared" si="79"/>
        <v>-22.781833333333275</v>
      </c>
      <c r="AA315">
        <f t="shared" si="80"/>
        <v>135.2305370729913</v>
      </c>
      <c r="AB315">
        <f t="shared" si="81"/>
        <v>135.15818659954817</v>
      </c>
      <c r="AC315">
        <f t="shared" si="82"/>
        <v>113.61060396126197</v>
      </c>
      <c r="AD315">
        <f t="shared" si="83"/>
        <v>49.06733333333328</v>
      </c>
      <c r="AE315">
        <f t="shared" si="84"/>
        <v>123.75367684593114</v>
      </c>
      <c r="AG315">
        <f t="shared" si="85"/>
        <v>197.82143894109893</v>
      </c>
      <c r="AH315" s="43">
        <f t="shared" si="86"/>
        <v>333.3552500471767</v>
      </c>
      <c r="AI315">
        <f t="shared" si="87"/>
        <v>59876.5667294856</v>
      </c>
    </row>
    <row r="316" spans="1:35" ht="12.75">
      <c r="A316" s="2">
        <v>39783</v>
      </c>
      <c r="B316" s="18">
        <v>0.8326388888888889</v>
      </c>
      <c r="C316" s="18">
        <f t="shared" si="72"/>
        <v>0.8326388888890506</v>
      </c>
      <c r="D316">
        <v>246.6022338888889</v>
      </c>
      <c r="E316" s="10">
        <v>-10.63776388888889</v>
      </c>
      <c r="F316">
        <v>246.27544</v>
      </c>
      <c r="G316" s="10">
        <v>-9.433077777777777</v>
      </c>
      <c r="H316" s="50">
        <f t="shared" si="73"/>
        <v>19.270654439988657</v>
      </c>
      <c r="I316" s="51">
        <f t="shared" si="74"/>
        <v>-72.28116666666672</v>
      </c>
      <c r="J316" s="51">
        <f t="shared" si="75"/>
        <v>74.80591672615145</v>
      </c>
      <c r="K316" s="55">
        <v>15.421028027788031</v>
      </c>
      <c r="L316" s="35"/>
      <c r="M316" s="27">
        <f t="shared" si="88"/>
        <v>299</v>
      </c>
      <c r="N316" s="28">
        <f t="shared" si="76"/>
        <v>7.503700874539599</v>
      </c>
      <c r="O316" s="29">
        <f t="shared" si="77"/>
        <v>-13.537034718941376</v>
      </c>
      <c r="W316">
        <v>248.53021166666667</v>
      </c>
      <c r="X316">
        <v>-9.822780555555555</v>
      </c>
      <c r="Y316">
        <f t="shared" si="78"/>
        <v>133.45691894355522</v>
      </c>
      <c r="Z316">
        <f t="shared" si="79"/>
        <v>-23.382166666666677</v>
      </c>
      <c r="AA316">
        <f t="shared" si="80"/>
        <v>135.48975950947158</v>
      </c>
      <c r="AB316">
        <f t="shared" si="81"/>
        <v>135.41421392511432</v>
      </c>
      <c r="AC316">
        <f t="shared" si="82"/>
        <v>113.69060067143877</v>
      </c>
      <c r="AD316">
        <f t="shared" si="83"/>
        <v>48.89900000000004</v>
      </c>
      <c r="AE316">
        <f t="shared" si="84"/>
        <v>123.76051422821641</v>
      </c>
      <c r="AG316">
        <f t="shared" si="85"/>
        <v>198.16676056091472</v>
      </c>
      <c r="AH316" s="43">
        <f t="shared" si="86"/>
        <v>334.05619046383947</v>
      </c>
      <c r="AI316">
        <f t="shared" si="87"/>
        <v>60136.40478993449</v>
      </c>
    </row>
    <row r="317" spans="1:35" ht="12.75">
      <c r="A317" s="2">
        <v>39783</v>
      </c>
      <c r="B317" s="18">
        <v>0.8333333333333334</v>
      </c>
      <c r="C317" s="18">
        <f t="shared" si="72"/>
        <v>0.8333333333357587</v>
      </c>
      <c r="D317">
        <v>246.76804916666669</v>
      </c>
      <c r="E317" s="10">
        <v>-10.797886111111112</v>
      </c>
      <c r="F317">
        <v>246.43993194444445</v>
      </c>
      <c r="G317" s="10">
        <v>-9.585991666666667</v>
      </c>
      <c r="H317" s="50">
        <f t="shared" si="73"/>
        <v>19.33845793733648</v>
      </c>
      <c r="I317" s="51">
        <f t="shared" si="74"/>
        <v>-72.71366666666668</v>
      </c>
      <c r="J317" s="51">
        <f t="shared" si="75"/>
        <v>75.24130033103658</v>
      </c>
      <c r="K317" s="55">
        <v>15.415074042739088</v>
      </c>
      <c r="L317" s="35"/>
      <c r="M317" s="27">
        <f t="shared" si="88"/>
        <v>300</v>
      </c>
      <c r="N317" s="28">
        <f t="shared" si="76"/>
        <v>7.7388118564219965</v>
      </c>
      <c r="O317" s="29">
        <f t="shared" si="77"/>
        <v>-13.404015325539318</v>
      </c>
      <c r="W317">
        <v>248.69839361111113</v>
      </c>
      <c r="X317">
        <v>-9.985694444444444</v>
      </c>
      <c r="Y317">
        <f t="shared" si="78"/>
        <v>133.6155763287964</v>
      </c>
      <c r="Z317">
        <f t="shared" si="79"/>
        <v>-23.982166666666664</v>
      </c>
      <c r="AA317">
        <f t="shared" si="80"/>
        <v>135.7507515843069</v>
      </c>
      <c r="AB317">
        <f t="shared" si="81"/>
        <v>135.67194338084255</v>
      </c>
      <c r="AC317">
        <f t="shared" si="82"/>
        <v>113.76996486388836</v>
      </c>
      <c r="AD317">
        <f t="shared" si="83"/>
        <v>48.731500000000025</v>
      </c>
      <c r="AE317">
        <f t="shared" si="84"/>
        <v>123.76737856713454</v>
      </c>
      <c r="AG317">
        <f t="shared" si="85"/>
        <v>198.51419049677492</v>
      </c>
      <c r="AI317">
        <f t="shared" si="87"/>
        <v>0</v>
      </c>
    </row>
    <row r="318" spans="13:15" ht="12.75">
      <c r="M318" s="27">
        <f aca="true" t="shared" si="89" ref="M318:M330">M317+1</f>
        <v>301</v>
      </c>
      <c r="N318" s="28">
        <f t="shared" si="76"/>
        <v>7.971565521245373</v>
      </c>
      <c r="O318" s="29">
        <f aca="true" t="shared" si="90" ref="O318:O330">$N$12*SIN(RADIANS(M318))</f>
        <v>-13.266912939221488</v>
      </c>
    </row>
    <row r="319" spans="13:15" ht="12.75">
      <c r="M319" s="27">
        <f t="shared" si="89"/>
        <v>302</v>
      </c>
      <c r="N319" s="28">
        <f t="shared" si="76"/>
        <v>8.201890969988689</v>
      </c>
      <c r="O319" s="29">
        <f t="shared" si="90"/>
        <v>-13.1257693227029</v>
      </c>
    </row>
    <row r="320" spans="13:15" ht="12.75">
      <c r="M320" s="27">
        <f t="shared" si="89"/>
        <v>303</v>
      </c>
      <c r="N320" s="28">
        <f t="shared" si="76"/>
        <v>8.429718043289045</v>
      </c>
      <c r="O320" s="29">
        <f t="shared" si="90"/>
        <v>-12.980627469696435</v>
      </c>
    </row>
    <row r="321" spans="13:15" ht="12.75">
      <c r="M321" s="27">
        <f t="shared" si="89"/>
        <v>304</v>
      </c>
      <c r="N321" s="28">
        <f t="shared" si="76"/>
        <v>8.654977342812915</v>
      </c>
      <c r="O321" s="29">
        <f t="shared" si="90"/>
        <v>-12.831531591816532</v>
      </c>
    </row>
    <row r="322" spans="13:15" ht="12.75">
      <c r="M322" s="27">
        <f t="shared" si="89"/>
        <v>305</v>
      </c>
      <c r="N322" s="28">
        <f t="shared" si="76"/>
        <v>8.877600252395501</v>
      </c>
      <c r="O322" s="29">
        <f t="shared" si="90"/>
        <v>-12.678527105111929</v>
      </c>
    </row>
    <row r="323" spans="13:15" ht="12.75">
      <c r="M323" s="27">
        <f t="shared" si="89"/>
        <v>306</v>
      </c>
      <c r="N323" s="28">
        <f t="shared" si="76"/>
        <v>9.097518958941965</v>
      </c>
      <c r="O323" s="29">
        <f t="shared" si="90"/>
        <v>-12.521660616231461</v>
      </c>
    </row>
    <row r="324" spans="13:15" ht="12.75">
      <c r="M324" s="27">
        <f t="shared" si="89"/>
        <v>307</v>
      </c>
      <c r="N324" s="28">
        <f t="shared" si="76"/>
        <v>9.314666473083891</v>
      </c>
      <c r="O324" s="29">
        <f t="shared" si="90"/>
        <v>-12.360979908227238</v>
      </c>
    </row>
    <row r="325" spans="13:15" ht="12.75">
      <c r="M325" s="27">
        <f t="shared" si="89"/>
        <v>308</v>
      </c>
      <c r="N325" s="28">
        <f t="shared" si="76"/>
        <v>9.528976649584926</v>
      </c>
      <c r="O325" s="29">
        <f t="shared" si="90"/>
        <v>-12.196533925999459</v>
      </c>
    </row>
    <row r="326" spans="13:15" ht="12.75">
      <c r="M326" s="27">
        <f t="shared" si="89"/>
        <v>309</v>
      </c>
      <c r="N326" s="28">
        <f t="shared" si="76"/>
        <v>9.740384207489218</v>
      </c>
      <c r="O326" s="29">
        <f t="shared" si="90"/>
        <v>-12.028372761387352</v>
      </c>
    </row>
    <row r="327" spans="13:15" ht="12.75">
      <c r="M327" s="27">
        <f t="shared" si="89"/>
        <v>310</v>
      </c>
      <c r="N327" s="28">
        <f t="shared" si="76"/>
        <v>9.948824750006686</v>
      </c>
      <c r="O327" s="29">
        <f t="shared" si="90"/>
        <v>-11.856547637910664</v>
      </c>
    </row>
    <row r="328" spans="13:15" ht="12.75">
      <c r="M328" s="27">
        <f t="shared" si="89"/>
        <v>311</v>
      </c>
      <c r="N328" s="28">
        <f t="shared" si="76"/>
        <v>10.154234784128874</v>
      </c>
      <c r="O328" s="29">
        <f t="shared" si="90"/>
        <v>-11.681110895166512</v>
      </c>
    </row>
    <row r="329" spans="13:15" ht="12.75">
      <c r="M329" s="27">
        <f t="shared" si="89"/>
        <v>312</v>
      </c>
      <c r="N329" s="28">
        <f t="shared" si="76"/>
        <v>10.356551739969534</v>
      </c>
      <c r="O329" s="29">
        <f t="shared" si="90"/>
        <v>-11.50211597288623</v>
      </c>
    </row>
    <row r="330" spans="13:15" ht="12.75">
      <c r="M330" s="27">
        <f t="shared" si="89"/>
        <v>313</v>
      </c>
      <c r="N330" s="28">
        <f t="shared" si="76"/>
        <v>10.555713989824042</v>
      </c>
      <c r="O330" s="29">
        <f t="shared" si="90"/>
        <v>-11.319617394657099</v>
      </c>
    </row>
    <row r="331" spans="13:15" ht="12.75">
      <c r="M331" s="27">
        <f aca="true" t="shared" si="91" ref="M331:M377">M330+1</f>
        <v>314</v>
      </c>
      <c r="N331" s="28">
        <f t="shared" si="76"/>
        <v>10.75166086694174</v>
      </c>
      <c r="O331" s="29">
        <f aca="true" t="shared" si="92" ref="O331:O377">$N$12*SIN(RADIANS(M331))</f>
        <v>-11.133670751313968</v>
      </c>
    </row>
    <row r="332" spans="13:15" ht="12.75">
      <c r="M332" s="27">
        <f t="shared" si="91"/>
        <v>315</v>
      </c>
      <c r="N332" s="28">
        <f t="shared" si="76"/>
        <v>10.944332684005692</v>
      </c>
      <c r="O332" s="29">
        <f t="shared" si="92"/>
        <v>-10.944332684005696</v>
      </c>
    </row>
    <row r="333" spans="13:15" ht="12.75">
      <c r="M333" s="27">
        <f t="shared" si="91"/>
        <v>316</v>
      </c>
      <c r="N333" s="28">
        <f t="shared" si="76"/>
        <v>11.133670751313963</v>
      </c>
      <c r="O333" s="29">
        <f t="shared" si="92"/>
        <v>-10.751660866941746</v>
      </c>
    </row>
    <row r="334" spans="13:15" ht="12.75">
      <c r="M334" s="27">
        <f t="shared" si="91"/>
        <v>317</v>
      </c>
      <c r="N334" s="28">
        <f t="shared" si="76"/>
        <v>11.319617394657104</v>
      </c>
      <c r="O334" s="29">
        <f t="shared" si="92"/>
        <v>-10.555713989824037</v>
      </c>
    </row>
    <row r="335" spans="13:15" ht="12.75">
      <c r="M335" s="27">
        <f t="shared" si="91"/>
        <v>318</v>
      </c>
      <c r="N335" s="28">
        <f t="shared" si="76"/>
        <v>11.502115972886225</v>
      </c>
      <c r="O335" s="29">
        <f t="shared" si="92"/>
        <v>-10.35655173996954</v>
      </c>
    </row>
    <row r="336" spans="13:15" ht="12.75">
      <c r="M336" s="27">
        <f t="shared" si="91"/>
        <v>319</v>
      </c>
      <c r="N336" s="28">
        <f t="shared" si="76"/>
        <v>11.681110895166508</v>
      </c>
      <c r="O336" s="29">
        <f t="shared" si="92"/>
        <v>-10.15423478412888</v>
      </c>
    </row>
    <row r="337" spans="13:15" ht="12.75">
      <c r="M337" s="27">
        <f t="shared" si="91"/>
        <v>320</v>
      </c>
      <c r="N337" s="28">
        <f t="shared" si="76"/>
        <v>11.85654763791066</v>
      </c>
      <c r="O337" s="29">
        <f t="shared" si="92"/>
        <v>-9.948824750006692</v>
      </c>
    </row>
    <row r="338" spans="13:15" ht="12.75">
      <c r="M338" s="27">
        <f t="shared" si="91"/>
        <v>321</v>
      </c>
      <c r="N338" s="28">
        <f aca="true" t="shared" si="93" ref="N338:N377">$N$12*COS(RADIANS(M338))</f>
        <v>12.028372761387349</v>
      </c>
      <c r="O338" s="29">
        <f t="shared" si="92"/>
        <v>-9.740384207489223</v>
      </c>
    </row>
    <row r="339" spans="13:15" ht="12.75">
      <c r="M339" s="27">
        <f t="shared" si="91"/>
        <v>322</v>
      </c>
      <c r="N339" s="28">
        <f t="shared" si="93"/>
        <v>12.196533925999463</v>
      </c>
      <c r="O339" s="29">
        <f t="shared" si="92"/>
        <v>-9.528976649584921</v>
      </c>
    </row>
    <row r="340" spans="13:15" ht="12.75">
      <c r="M340" s="27">
        <f t="shared" si="91"/>
        <v>323</v>
      </c>
      <c r="N340" s="28">
        <f t="shared" si="93"/>
        <v>12.360979908227234</v>
      </c>
      <c r="O340" s="29">
        <f t="shared" si="92"/>
        <v>-9.314666473083896</v>
      </c>
    </row>
    <row r="341" spans="13:15" ht="12.75">
      <c r="M341" s="27">
        <f t="shared" si="91"/>
        <v>324</v>
      </c>
      <c r="N341" s="28">
        <f t="shared" si="93"/>
        <v>12.521660616231458</v>
      </c>
      <c r="O341" s="29">
        <f t="shared" si="92"/>
        <v>-9.097518958941972</v>
      </c>
    </row>
    <row r="342" spans="13:15" ht="12.75">
      <c r="M342" s="27">
        <f t="shared" si="91"/>
        <v>325</v>
      </c>
      <c r="N342" s="28">
        <f t="shared" si="93"/>
        <v>12.678527105111925</v>
      </c>
      <c r="O342" s="29">
        <f t="shared" si="92"/>
        <v>-8.877600252395508</v>
      </c>
    </row>
    <row r="343" spans="13:15" ht="12.75">
      <c r="M343" s="27">
        <f t="shared" si="91"/>
        <v>326</v>
      </c>
      <c r="N343" s="28">
        <f t="shared" si="93"/>
        <v>12.831531591816535</v>
      </c>
      <c r="O343" s="29">
        <f t="shared" si="92"/>
        <v>-8.654977342812908</v>
      </c>
    </row>
    <row r="344" spans="13:15" ht="12.75">
      <c r="M344" s="27">
        <f t="shared" si="91"/>
        <v>327</v>
      </c>
      <c r="N344" s="28">
        <f t="shared" si="93"/>
        <v>12.980627469696431</v>
      </c>
      <c r="O344" s="29">
        <f t="shared" si="92"/>
        <v>-8.42971804328905</v>
      </c>
    </row>
    <row r="345" spans="13:15" ht="12.75">
      <c r="M345" s="27">
        <f t="shared" si="91"/>
        <v>328</v>
      </c>
      <c r="N345" s="28">
        <f t="shared" si="93"/>
        <v>13.125769322702897</v>
      </c>
      <c r="O345" s="29">
        <f t="shared" si="92"/>
        <v>-8.201890969988694</v>
      </c>
    </row>
    <row r="346" spans="13:15" ht="12.75">
      <c r="M346" s="27">
        <f t="shared" si="91"/>
        <v>329</v>
      </c>
      <c r="N346" s="28">
        <f t="shared" si="93"/>
        <v>13.266912939221484</v>
      </c>
      <c r="O346" s="29">
        <f t="shared" si="92"/>
        <v>-7.971565521245378</v>
      </c>
    </row>
    <row r="347" spans="13:15" ht="12.75">
      <c r="M347" s="27">
        <f t="shared" si="91"/>
        <v>330</v>
      </c>
      <c r="N347" s="28">
        <f t="shared" si="93"/>
        <v>13.404015325539314</v>
      </c>
      <c r="O347" s="29">
        <f t="shared" si="92"/>
        <v>-7.738811856422002</v>
      </c>
    </row>
    <row r="348" spans="13:15" ht="12.75">
      <c r="M348" s="27">
        <f t="shared" si="91"/>
        <v>331</v>
      </c>
      <c r="N348" s="28">
        <f t="shared" si="93"/>
        <v>13.53703471894138</v>
      </c>
      <c r="O348" s="29">
        <f t="shared" si="92"/>
        <v>-7.503700874539593</v>
      </c>
    </row>
    <row r="349" spans="13:15" ht="12.75">
      <c r="M349" s="27">
        <f t="shared" si="91"/>
        <v>332</v>
      </c>
      <c r="N349" s="28">
        <f t="shared" si="93"/>
        <v>13.665930600431848</v>
      </c>
      <c r="O349" s="29">
        <f t="shared" si="92"/>
        <v>-7.266304192680829</v>
      </c>
    </row>
    <row r="350" spans="13:15" ht="12.75">
      <c r="M350" s="27">
        <f t="shared" si="91"/>
        <v>333</v>
      </c>
      <c r="N350" s="28">
        <f t="shared" si="93"/>
        <v>13.790663707076583</v>
      </c>
      <c r="O350" s="29">
        <f t="shared" si="92"/>
        <v>-7.026694124174705</v>
      </c>
    </row>
    <row r="351" spans="13:15" ht="12.75">
      <c r="M351" s="27">
        <f t="shared" si="91"/>
        <v>334</v>
      </c>
      <c r="N351" s="28">
        <f t="shared" si="93"/>
        <v>13.911196043962983</v>
      </c>
      <c r="O351" s="29">
        <f t="shared" si="92"/>
        <v>-6.784943656569244</v>
      </c>
    </row>
    <row r="352" spans="13:15" ht="12.75">
      <c r="M352" s="27">
        <f t="shared" si="91"/>
        <v>335</v>
      </c>
      <c r="N352" s="28">
        <f t="shared" si="93"/>
        <v>14.027490895773616</v>
      </c>
      <c r="O352" s="29">
        <f t="shared" si="92"/>
        <v>-6.541126429398754</v>
      </c>
    </row>
    <row r="353" spans="13:15" ht="12.75">
      <c r="M353" s="27">
        <f t="shared" si="91"/>
        <v>336</v>
      </c>
      <c r="N353" s="28">
        <f t="shared" si="93"/>
        <v>14.139512837970035</v>
      </c>
      <c r="O353" s="29">
        <f t="shared" si="92"/>
        <v>-6.295316711752567</v>
      </c>
    </row>
    <row r="354" spans="13:15" ht="12.75">
      <c r="M354" s="27">
        <f t="shared" si="91"/>
        <v>337</v>
      </c>
      <c r="N354" s="28">
        <f t="shared" si="93"/>
        <v>14.247227747583471</v>
      </c>
      <c r="O354" s="29">
        <f t="shared" si="92"/>
        <v>-6.047589379651877</v>
      </c>
    </row>
    <row r="355" spans="13:15" ht="12.75">
      <c r="M355" s="27">
        <f t="shared" si="91"/>
        <v>338</v>
      </c>
      <c r="N355" s="28">
        <f t="shared" si="93"/>
        <v>14.350602813609001</v>
      </c>
      <c r="O355" s="29">
        <f t="shared" si="92"/>
        <v>-5.798019893241832</v>
      </c>
    </row>
    <row r="356" spans="13:15" ht="12.75">
      <c r="M356" s="27">
        <f t="shared" si="91"/>
        <v>339</v>
      </c>
      <c r="N356" s="28">
        <f t="shared" si="93"/>
        <v>14.44960654700009</v>
      </c>
      <c r="O356" s="29">
        <f t="shared" si="92"/>
        <v>-5.546684273805625</v>
      </c>
    </row>
    <row r="357" spans="13:15" ht="12.75">
      <c r="M357" s="27">
        <f t="shared" si="91"/>
        <v>340</v>
      </c>
      <c r="N357" s="28">
        <f t="shared" si="93"/>
        <v>14.544208790260491</v>
      </c>
      <c r="O357" s="29">
        <f t="shared" si="92"/>
        <v>-5.293659080607668</v>
      </c>
    </row>
    <row r="358" spans="13:15" ht="12.75">
      <c r="M358" s="27">
        <f t="shared" si="91"/>
        <v>341</v>
      </c>
      <c r="N358" s="28">
        <f t="shared" si="93"/>
        <v>14.634380726630459</v>
      </c>
      <c r="O358" s="29">
        <f t="shared" si="92"/>
        <v>-5.0390213875729435</v>
      </c>
    </row>
    <row r="359" spans="13:15" ht="12.75">
      <c r="M359" s="27">
        <f t="shared" si="91"/>
        <v>342</v>
      </c>
      <c r="N359" s="28">
        <f t="shared" si="93"/>
        <v>14.720094888864665</v>
      </c>
      <c r="O359" s="29">
        <f t="shared" si="92"/>
        <v>-4.782848759809467</v>
      </c>
    </row>
    <row r="360" spans="13:15" ht="12.75">
      <c r="M360" s="27">
        <f t="shared" si="91"/>
        <v>343</v>
      </c>
      <c r="N360" s="28">
        <f t="shared" si="93"/>
        <v>14.80132516759896</v>
      </c>
      <c r="O360" s="29">
        <f t="shared" si="92"/>
        <v>-4.525219229981258</v>
      </c>
    </row>
    <row r="361" spans="13:15" ht="12.75">
      <c r="M361" s="27">
        <f t="shared" si="91"/>
        <v>344</v>
      </c>
      <c r="N361" s="28">
        <f t="shared" si="93"/>
        <v>14.878046819303554</v>
      </c>
      <c r="O361" s="29">
        <f t="shared" si="92"/>
        <v>-4.266211274538799</v>
      </c>
    </row>
    <row r="362" spans="13:15" ht="12.75">
      <c r="M362" s="27">
        <f t="shared" si="91"/>
        <v>345</v>
      </c>
      <c r="N362" s="28">
        <f t="shared" si="93"/>
        <v>14.950236473820109</v>
      </c>
      <c r="O362" s="29">
        <f t="shared" si="92"/>
        <v>-4.005903789814412</v>
      </c>
    </row>
    <row r="363" spans="13:15" ht="12.75">
      <c r="M363" s="27">
        <f t="shared" si="91"/>
        <v>346</v>
      </c>
      <c r="N363" s="28">
        <f t="shared" si="93"/>
        <v>15.017872141480543</v>
      </c>
      <c r="O363" s="29">
        <f t="shared" si="92"/>
        <v>-3.744376067989587</v>
      </c>
    </row>
    <row r="364" spans="13:15" ht="12.75">
      <c r="M364" s="27">
        <f t="shared" si="91"/>
        <v>347</v>
      </c>
      <c r="N364" s="28">
        <f t="shared" si="93"/>
        <v>15.08093321980529</v>
      </c>
      <c r="O364" s="29">
        <f t="shared" si="92"/>
        <v>-3.481707772941867</v>
      </c>
    </row>
    <row r="365" spans="13:15" ht="12.75">
      <c r="M365" s="27">
        <f t="shared" si="91"/>
        <v>348</v>
      </c>
      <c r="N365" s="28">
        <f t="shared" si="93"/>
        <v>15.139400499779004</v>
      </c>
      <c r="O365" s="29">
        <f t="shared" si="92"/>
        <v>-3.217978915978448</v>
      </c>
    </row>
    <row r="366" spans="13:15" ht="12.75">
      <c r="M366" s="27">
        <f t="shared" si="91"/>
        <v>349</v>
      </c>
      <c r="N366" s="28">
        <f t="shared" si="93"/>
        <v>15.19325617170182</v>
      </c>
      <c r="O366" s="29">
        <f t="shared" si="92"/>
        <v>-2.9532698314639467</v>
      </c>
    </row>
    <row r="367" spans="13:15" ht="12.75">
      <c r="M367" s="27">
        <f t="shared" si="91"/>
        <v>350</v>
      </c>
      <c r="N367" s="28">
        <f t="shared" si="93"/>
        <v>15.242483830614358</v>
      </c>
      <c r="O367" s="29">
        <f t="shared" si="92"/>
        <v>-2.6876611523498277</v>
      </c>
    </row>
    <row r="368" spans="13:15" ht="12.75">
      <c r="M368" s="27">
        <f t="shared" si="91"/>
        <v>351</v>
      </c>
      <c r="N368" s="28">
        <f t="shared" si="93"/>
        <v>15.287068481294833</v>
      </c>
      <c r="O368" s="29">
        <f t="shared" si="92"/>
        <v>-2.421233785612745</v>
      </c>
    </row>
    <row r="369" spans="13:15" ht="12.75">
      <c r="M369" s="27">
        <f t="shared" si="91"/>
        <v>352</v>
      </c>
      <c r="N369" s="28">
        <f t="shared" si="93"/>
        <v>15.32699654282675</v>
      </c>
      <c r="O369" s="29">
        <f t="shared" si="92"/>
        <v>-2.1540688876095464</v>
      </c>
    </row>
    <row r="370" spans="13:15" ht="12.75">
      <c r="M370" s="27">
        <f t="shared" si="91"/>
        <v>353</v>
      </c>
      <c r="N370" s="28">
        <f t="shared" si="93"/>
        <v>15.362255852735773</v>
      </c>
      <c r="O370" s="29">
        <f t="shared" si="92"/>
        <v>-1.886247839356234</v>
      </c>
    </row>
    <row r="371" spans="13:15" ht="12.75">
      <c r="M371" s="27">
        <f t="shared" si="91"/>
        <v>354</v>
      </c>
      <c r="N371" s="28">
        <f t="shared" si="93"/>
        <v>15.392835670694536</v>
      </c>
      <c r="O371" s="29">
        <f t="shared" si="92"/>
        <v>-1.6178522217385745</v>
      </c>
    </row>
    <row r="372" spans="13:15" ht="12.75">
      <c r="M372" s="27">
        <f t="shared" si="91"/>
        <v>355</v>
      </c>
      <c r="N372" s="28">
        <f t="shared" si="93"/>
        <v>15.41872668179426</v>
      </c>
      <c r="O372" s="29">
        <f t="shared" si="92"/>
        <v>-1.348963790661687</v>
      </c>
    </row>
    <row r="373" spans="13:15" ht="12.75">
      <c r="M373" s="27">
        <f t="shared" si="91"/>
        <v>356</v>
      </c>
      <c r="N373" s="28">
        <f t="shared" si="93"/>
        <v>15.439920999382148</v>
      </c>
      <c r="O373" s="29">
        <f t="shared" si="92"/>
        <v>-1.079664452146458</v>
      </c>
    </row>
    <row r="374" spans="13:15" ht="12.75">
      <c r="M374" s="27">
        <f t="shared" si="91"/>
        <v>357</v>
      </c>
      <c r="N374" s="28">
        <f t="shared" si="93"/>
        <v>15.456412167463753</v>
      </c>
      <c r="O374" s="29">
        <f t="shared" si="92"/>
        <v>-0.8100362373801612</v>
      </c>
    </row>
    <row r="375" spans="13:15" ht="12.75">
      <c r="M375" s="27">
        <f t="shared" si="91"/>
        <v>358</v>
      </c>
      <c r="N375" s="28">
        <f t="shared" si="93"/>
        <v>15.468195162669522</v>
      </c>
      <c r="O375" s="29">
        <f t="shared" si="92"/>
        <v>-0.5401612777289474</v>
      </c>
    </row>
    <row r="376" spans="13:15" ht="12.75">
      <c r="M376" s="27">
        <f t="shared" si="91"/>
        <v>359</v>
      </c>
      <c r="N376" s="28">
        <f t="shared" si="93"/>
        <v>15.47526639578497</v>
      </c>
      <c r="O376" s="29">
        <f t="shared" si="92"/>
        <v>-0.2701217797198911</v>
      </c>
    </row>
    <row r="377" spans="13:15" ht="12.75">
      <c r="M377" s="27">
        <f t="shared" si="91"/>
        <v>360</v>
      </c>
      <c r="N377" s="28">
        <f t="shared" si="93"/>
        <v>15.47762371284399</v>
      </c>
      <c r="O377" s="29">
        <f t="shared" si="92"/>
        <v>-3.7924773554895664E-15</v>
      </c>
    </row>
  </sheetData>
  <mergeCells count="5">
    <mergeCell ref="AC14:AE14"/>
    <mergeCell ref="R48:U48"/>
    <mergeCell ref="R49:S49"/>
    <mergeCell ref="T49:U49"/>
    <mergeCell ref="Y14:AA14"/>
  </mergeCells>
  <printOptions/>
  <pageMargins left="0.88" right="0.35" top="0.33" bottom="0.42" header="0.32" footer="0.2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zoomScale="85" zoomScaleNormal="85" workbookViewId="0" topLeftCell="A1">
      <selection activeCell="D1" sqref="D1:E16384"/>
    </sheetView>
  </sheetViews>
  <sheetFormatPr defaultColWidth="12" defaultRowHeight="12.75"/>
  <cols>
    <col min="1" max="1" width="122.5" style="0" customWidth="1"/>
    <col min="2" max="3" width="12" style="2" customWidth="1"/>
    <col min="7" max="7" width="8.66015625" style="0" customWidth="1"/>
  </cols>
  <sheetData>
    <row r="1" ht="15">
      <c r="A1" s="1" t="s">
        <v>65</v>
      </c>
    </row>
    <row r="2" ht="15">
      <c r="A2" s="1" t="s">
        <v>66</v>
      </c>
    </row>
    <row r="3" ht="15">
      <c r="A3" s="1" t="s">
        <v>65</v>
      </c>
    </row>
    <row r="4" ht="15">
      <c r="A4" s="1" t="s">
        <v>67</v>
      </c>
    </row>
    <row r="5" ht="15">
      <c r="A5" s="1" t="s">
        <v>865</v>
      </c>
    </row>
    <row r="6" ht="15">
      <c r="A6" s="1" t="s">
        <v>69</v>
      </c>
    </row>
    <row r="7" ht="15">
      <c r="A7" s="1" t="s">
        <v>70</v>
      </c>
    </row>
    <row r="8" ht="15">
      <c r="A8" s="1" t="s">
        <v>645</v>
      </c>
    </row>
    <row r="9" ht="15">
      <c r="A9" s="1" t="s">
        <v>922</v>
      </c>
    </row>
    <row r="10" ht="15">
      <c r="A10" s="1" t="s">
        <v>923</v>
      </c>
    </row>
    <row r="11" ht="15">
      <c r="A11" s="1" t="s">
        <v>67</v>
      </c>
    </row>
    <row r="12" ht="15">
      <c r="A12" s="1" t="s">
        <v>65</v>
      </c>
    </row>
    <row r="13" spans="1:7" ht="15">
      <c r="A13" s="1" t="s">
        <v>67</v>
      </c>
      <c r="B13" s="4"/>
      <c r="C13" s="4"/>
      <c r="D13" s="4"/>
      <c r="E13" s="4"/>
      <c r="F13" s="4"/>
      <c r="G13" s="4"/>
    </row>
    <row r="14" spans="1:7" ht="15">
      <c r="A14" s="1" t="s">
        <v>924</v>
      </c>
      <c r="B14" s="6" t="s">
        <v>83</v>
      </c>
      <c r="C14" s="5" t="s">
        <v>90</v>
      </c>
      <c r="D14" s="6" t="s">
        <v>75</v>
      </c>
      <c r="E14" s="5" t="s">
        <v>76</v>
      </c>
      <c r="F14" s="5" t="s">
        <v>84</v>
      </c>
      <c r="G14" s="5" t="s">
        <v>85</v>
      </c>
    </row>
    <row r="15" spans="1:7" ht="15">
      <c r="A15" s="1" t="s">
        <v>925</v>
      </c>
      <c r="B15" s="7"/>
      <c r="C15" s="7"/>
      <c r="D15" s="4"/>
      <c r="E15" s="4"/>
      <c r="F15" s="4"/>
      <c r="G15" s="4"/>
    </row>
    <row r="16" spans="1:7" ht="15">
      <c r="A16" s="1" t="s">
        <v>67</v>
      </c>
      <c r="D16" s="10"/>
      <c r="E16" s="9"/>
      <c r="F16" s="8"/>
      <c r="G16" s="11"/>
    </row>
    <row r="17" spans="1:7" ht="15">
      <c r="A17" s="1" t="s">
        <v>459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VALUE(MID(A17,27,3))+VALUE(MID(A17,31,2))/60+VALUE(MID(A17,34,7))/3600</f>
        <v>186.47752694444443</v>
      </c>
      <c r="E17" s="9">
        <f>(VALUE(MID(A17,42,2))+VALUE(MID(A17,45,2))/60+VALUE(MID(A17,48,7))/3600)*(IF(MID(A17,41,1)="-",-1,1))</f>
        <v>22.07661388888889</v>
      </c>
      <c r="F17" s="8">
        <f>VALUE(MID(A17,56,9))</f>
        <v>5.808374</v>
      </c>
      <c r="G17" s="11" t="e">
        <f>DEGREES(ATAN($B$6/($B$8*F17)))*60</f>
        <v>#DIV/0!</v>
      </c>
    </row>
    <row r="18" spans="1:7" ht="15">
      <c r="A18" s="1" t="s">
        <v>460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186.72729805555556</v>
      </c>
      <c r="E18" s="9">
        <f aca="true" t="shared" si="3" ref="E18:E81">(VALUE(MID(A18,42,2))+VALUE(MID(A18,45,2))/60+VALUE(MID(A18,48,7))/3600)*(IF(MID(A18,41,1)="-",-1,1))</f>
        <v>22.056519444444444</v>
      </c>
      <c r="F18" s="8">
        <f aca="true" t="shared" si="4" ref="F18:F81">VALUE(MID(A18,56,9))</f>
        <v>5.808381</v>
      </c>
      <c r="G18" s="11" t="e">
        <f aca="true" t="shared" si="5" ref="G18:G81">DEGREES(ATAN($B$6/($B$8*F18)))*60</f>
        <v>#DIV/0!</v>
      </c>
    </row>
    <row r="19" spans="1:7" ht="15">
      <c r="A19" s="1" t="s">
        <v>461</v>
      </c>
      <c r="B19" s="2">
        <f t="shared" si="0"/>
        <v>39783</v>
      </c>
      <c r="C19" s="2">
        <f t="shared" si="1"/>
        <v>0.6263888888888889</v>
      </c>
      <c r="D19" s="10">
        <f t="shared" si="2"/>
        <v>186.9769611111111</v>
      </c>
      <c r="E19" s="9">
        <f t="shared" si="3"/>
        <v>22.03566388888889</v>
      </c>
      <c r="F19" s="8">
        <f t="shared" si="4"/>
        <v>5.808389</v>
      </c>
      <c r="G19" s="11" t="e">
        <f t="shared" si="5"/>
        <v>#DIV/0!</v>
      </c>
    </row>
    <row r="20" spans="1:7" ht="15">
      <c r="A20" s="1" t="s">
        <v>462</v>
      </c>
      <c r="B20" s="2">
        <f t="shared" si="0"/>
        <v>39783</v>
      </c>
      <c r="C20" s="2">
        <f t="shared" si="1"/>
        <v>0.6270833333333333</v>
      </c>
      <c r="D20" s="10">
        <f t="shared" si="2"/>
        <v>187.22651166666668</v>
      </c>
      <c r="E20" s="9">
        <f t="shared" si="3"/>
        <v>22.014052777777778</v>
      </c>
      <c r="F20" s="8">
        <f t="shared" si="4"/>
        <v>5.808396</v>
      </c>
      <c r="G20" s="11" t="e">
        <f t="shared" si="5"/>
        <v>#DIV/0!</v>
      </c>
    </row>
    <row r="21" spans="1:7" ht="15">
      <c r="A21" s="1" t="s">
        <v>463</v>
      </c>
      <c r="B21" s="2">
        <f t="shared" si="0"/>
        <v>39783</v>
      </c>
      <c r="C21" s="2">
        <f t="shared" si="1"/>
        <v>0.6277777777777778</v>
      </c>
      <c r="D21" s="10">
        <f t="shared" si="2"/>
        <v>187.47594583333333</v>
      </c>
      <c r="E21" s="9">
        <f t="shared" si="3"/>
        <v>21.99168611111111</v>
      </c>
      <c r="F21" s="8">
        <f t="shared" si="4"/>
        <v>5.808403</v>
      </c>
      <c r="G21" s="11" t="e">
        <f t="shared" si="5"/>
        <v>#DIV/0!</v>
      </c>
    </row>
    <row r="22" spans="1:7" ht="15">
      <c r="A22" s="1" t="s">
        <v>464</v>
      </c>
      <c r="B22" s="2">
        <f t="shared" si="0"/>
        <v>39783</v>
      </c>
      <c r="C22" s="2">
        <f t="shared" si="1"/>
        <v>0.6284722222222222</v>
      </c>
      <c r="D22" s="10">
        <f t="shared" si="2"/>
        <v>187.72526027777778</v>
      </c>
      <c r="E22" s="9">
        <f t="shared" si="3"/>
        <v>21.968563888888887</v>
      </c>
      <c r="F22" s="8">
        <f t="shared" si="4"/>
        <v>5.80841</v>
      </c>
      <c r="G22" s="11" t="e">
        <f t="shared" si="5"/>
        <v>#DIV/0!</v>
      </c>
    </row>
    <row r="23" spans="1:7" ht="15">
      <c r="A23" s="1" t="s">
        <v>465</v>
      </c>
      <c r="B23" s="2">
        <f t="shared" si="0"/>
        <v>39783</v>
      </c>
      <c r="C23" s="2">
        <f t="shared" si="1"/>
        <v>0.6291666666666667</v>
      </c>
      <c r="D23" s="10">
        <f t="shared" si="2"/>
        <v>187.97445083333332</v>
      </c>
      <c r="E23" s="9">
        <f t="shared" si="3"/>
        <v>21.94468888888889</v>
      </c>
      <c r="F23" s="8">
        <f t="shared" si="4"/>
        <v>5.808417</v>
      </c>
      <c r="G23" s="11" t="e">
        <f t="shared" si="5"/>
        <v>#DIV/0!</v>
      </c>
    </row>
    <row r="24" spans="1:7" ht="15">
      <c r="A24" s="1" t="s">
        <v>466</v>
      </c>
      <c r="B24" s="2">
        <f t="shared" si="0"/>
        <v>39783</v>
      </c>
      <c r="C24" s="2">
        <f t="shared" si="1"/>
        <v>0.6298611111111111</v>
      </c>
      <c r="D24" s="10">
        <f t="shared" si="2"/>
        <v>188.22351361111112</v>
      </c>
      <c r="E24" s="9">
        <f t="shared" si="3"/>
        <v>21.920058333333333</v>
      </c>
      <c r="F24" s="8">
        <f t="shared" si="4"/>
        <v>5.808424</v>
      </c>
      <c r="G24" s="11" t="e">
        <f t="shared" si="5"/>
        <v>#DIV/0!</v>
      </c>
    </row>
    <row r="25" spans="1:7" ht="15">
      <c r="A25" s="1" t="s">
        <v>467</v>
      </c>
      <c r="B25" s="2">
        <f t="shared" si="0"/>
        <v>39783</v>
      </c>
      <c r="C25" s="2">
        <f t="shared" si="1"/>
        <v>0.6305555555555555</v>
      </c>
      <c r="D25" s="10">
        <f t="shared" si="2"/>
        <v>188.47244472222224</v>
      </c>
      <c r="E25" s="9">
        <f t="shared" si="3"/>
        <v>21.894677777777776</v>
      </c>
      <c r="F25" s="8">
        <f t="shared" si="4"/>
        <v>5.808432</v>
      </c>
      <c r="G25" s="11" t="e">
        <f t="shared" si="5"/>
        <v>#DIV/0!</v>
      </c>
    </row>
    <row r="26" spans="1:7" ht="15">
      <c r="A26" s="1" t="s">
        <v>468</v>
      </c>
      <c r="B26" s="2">
        <f t="shared" si="0"/>
        <v>39783</v>
      </c>
      <c r="C26" s="2">
        <f t="shared" si="1"/>
        <v>0.63125</v>
      </c>
      <c r="D26" s="10">
        <f t="shared" si="2"/>
        <v>188.72124055555557</v>
      </c>
      <c r="E26" s="9">
        <f t="shared" si="3"/>
        <v>21.868544444444446</v>
      </c>
      <c r="F26" s="8">
        <f t="shared" si="4"/>
        <v>5.808439</v>
      </c>
      <c r="G26" s="11" t="e">
        <f t="shared" si="5"/>
        <v>#DIV/0!</v>
      </c>
    </row>
    <row r="27" spans="1:7" ht="15">
      <c r="A27" s="1" t="s">
        <v>469</v>
      </c>
      <c r="B27" s="2">
        <f t="shared" si="0"/>
        <v>39783</v>
      </c>
      <c r="C27" s="2">
        <f t="shared" si="1"/>
        <v>0.6319444444444444</v>
      </c>
      <c r="D27" s="10">
        <f t="shared" si="2"/>
        <v>188.9698975</v>
      </c>
      <c r="E27" s="9">
        <f t="shared" si="3"/>
        <v>21.84165833333333</v>
      </c>
      <c r="F27" s="8">
        <f t="shared" si="4"/>
        <v>5.808446</v>
      </c>
      <c r="G27" s="11" t="e">
        <f t="shared" si="5"/>
        <v>#DIV/0!</v>
      </c>
    </row>
    <row r="28" spans="1:7" ht="15">
      <c r="A28" s="1" t="s">
        <v>470</v>
      </c>
      <c r="B28" s="2">
        <f t="shared" si="0"/>
        <v>39783</v>
      </c>
      <c r="C28" s="2">
        <f t="shared" si="1"/>
        <v>0.6326388888888889</v>
      </c>
      <c r="D28" s="10">
        <f t="shared" si="2"/>
        <v>189.21841138888888</v>
      </c>
      <c r="E28" s="9">
        <f t="shared" si="3"/>
        <v>21.814025</v>
      </c>
      <c r="F28" s="8">
        <f t="shared" si="4"/>
        <v>5.808453</v>
      </c>
      <c r="G28" s="11" t="e">
        <f t="shared" si="5"/>
        <v>#DIV/0!</v>
      </c>
    </row>
    <row r="29" spans="1:7" ht="15">
      <c r="A29" s="1" t="s">
        <v>471</v>
      </c>
      <c r="B29" s="2">
        <f t="shared" si="0"/>
        <v>39783</v>
      </c>
      <c r="C29" s="2">
        <f t="shared" si="1"/>
        <v>0.6333333333333333</v>
      </c>
      <c r="D29" s="10">
        <f t="shared" si="2"/>
        <v>189.46677888888888</v>
      </c>
      <c r="E29" s="9">
        <f t="shared" si="3"/>
        <v>21.785641666666667</v>
      </c>
      <c r="F29" s="8">
        <f t="shared" si="4"/>
        <v>5.80846</v>
      </c>
      <c r="G29" s="11" t="e">
        <f t="shared" si="5"/>
        <v>#DIV/0!</v>
      </c>
    </row>
    <row r="30" spans="1:7" ht="15">
      <c r="A30" s="1" t="s">
        <v>472</v>
      </c>
      <c r="B30" s="2">
        <f t="shared" si="0"/>
        <v>39783</v>
      </c>
      <c r="C30" s="2">
        <f t="shared" si="1"/>
        <v>0.6340277777777777</v>
      </c>
      <c r="D30" s="10">
        <f t="shared" si="2"/>
        <v>189.71499638888886</v>
      </c>
      <c r="E30" s="9">
        <f t="shared" si="3"/>
        <v>21.756508333333333</v>
      </c>
      <c r="F30" s="8">
        <f t="shared" si="4"/>
        <v>5.808468</v>
      </c>
      <c r="G30" s="11" t="e">
        <f t="shared" si="5"/>
        <v>#DIV/0!</v>
      </c>
    </row>
    <row r="31" spans="1:7" ht="15">
      <c r="A31" s="1" t="s">
        <v>473</v>
      </c>
      <c r="B31" s="2">
        <f t="shared" si="0"/>
        <v>39783</v>
      </c>
      <c r="C31" s="2">
        <f t="shared" si="1"/>
        <v>0.6347222222222222</v>
      </c>
      <c r="D31" s="10">
        <f t="shared" si="2"/>
        <v>189.9630597222222</v>
      </c>
      <c r="E31" s="9">
        <f t="shared" si="3"/>
        <v>21.726630555555555</v>
      </c>
      <c r="F31" s="8">
        <f t="shared" si="4"/>
        <v>5.808475</v>
      </c>
      <c r="G31" s="11" t="e">
        <f t="shared" si="5"/>
        <v>#DIV/0!</v>
      </c>
    </row>
    <row r="32" spans="1:7" ht="15">
      <c r="A32" s="1" t="s">
        <v>474</v>
      </c>
      <c r="B32" s="2">
        <f t="shared" si="0"/>
        <v>39783</v>
      </c>
      <c r="C32" s="2">
        <f t="shared" si="1"/>
        <v>0.6354166666666666</v>
      </c>
      <c r="D32" s="10">
        <f t="shared" si="2"/>
        <v>190.21096527777777</v>
      </c>
      <c r="E32" s="9">
        <f t="shared" si="3"/>
        <v>21.696005555555555</v>
      </c>
      <c r="F32" s="8">
        <f t="shared" si="4"/>
        <v>5.808482</v>
      </c>
      <c r="G32" s="11" t="e">
        <f t="shared" si="5"/>
        <v>#DIV/0!</v>
      </c>
    </row>
    <row r="33" spans="1:7" ht="15">
      <c r="A33" s="1" t="s">
        <v>475</v>
      </c>
      <c r="B33" s="2">
        <f t="shared" si="0"/>
        <v>39783</v>
      </c>
      <c r="C33" s="2">
        <f t="shared" si="1"/>
        <v>0.6361111111111112</v>
      </c>
      <c r="D33" s="10">
        <f t="shared" si="2"/>
        <v>190.45871</v>
      </c>
      <c r="E33" s="9">
        <f t="shared" si="3"/>
        <v>21.664638888888888</v>
      </c>
      <c r="F33" s="8">
        <f t="shared" si="4"/>
        <v>5.808489</v>
      </c>
      <c r="G33" s="11" t="e">
        <f t="shared" si="5"/>
        <v>#DIV/0!</v>
      </c>
    </row>
    <row r="34" spans="1:7" ht="15">
      <c r="A34" s="1" t="s">
        <v>476</v>
      </c>
      <c r="B34" s="2">
        <f t="shared" si="0"/>
        <v>39783</v>
      </c>
      <c r="C34" s="2">
        <f t="shared" si="1"/>
        <v>0.6368055555555555</v>
      </c>
      <c r="D34" s="10">
        <f t="shared" si="2"/>
        <v>190.7062897222222</v>
      </c>
      <c r="E34" s="9">
        <f t="shared" si="3"/>
        <v>21.632525</v>
      </c>
      <c r="F34" s="8">
        <f t="shared" si="4"/>
        <v>5.808496</v>
      </c>
      <c r="G34" s="11" t="e">
        <f t="shared" si="5"/>
        <v>#DIV/0!</v>
      </c>
    </row>
    <row r="35" spans="1:7" ht="15">
      <c r="A35" s="1" t="s">
        <v>477</v>
      </c>
      <c r="B35" s="2">
        <f t="shared" si="0"/>
        <v>39783</v>
      </c>
      <c r="C35" s="2">
        <f t="shared" si="1"/>
        <v>0.6375000000000001</v>
      </c>
      <c r="D35" s="10">
        <f t="shared" si="2"/>
        <v>190.9537011111111</v>
      </c>
      <c r="E35" s="9">
        <f t="shared" si="3"/>
        <v>21.599669444444444</v>
      </c>
      <c r="F35" s="8">
        <f t="shared" si="4"/>
        <v>5.808504</v>
      </c>
      <c r="G35" s="11" t="e">
        <f t="shared" si="5"/>
        <v>#DIV/0!</v>
      </c>
    </row>
    <row r="36" spans="1:7" ht="15">
      <c r="A36" s="1" t="s">
        <v>478</v>
      </c>
      <c r="B36" s="2">
        <f t="shared" si="0"/>
        <v>39783</v>
      </c>
      <c r="C36" s="2">
        <f t="shared" si="1"/>
        <v>0.6381944444444444</v>
      </c>
      <c r="D36" s="10">
        <f t="shared" si="2"/>
        <v>191.20094055555555</v>
      </c>
      <c r="E36" s="9">
        <f t="shared" si="3"/>
        <v>21.56607222222222</v>
      </c>
      <c r="F36" s="8">
        <f t="shared" si="4"/>
        <v>5.808511</v>
      </c>
      <c r="G36" s="11" t="e">
        <f t="shared" si="5"/>
        <v>#DIV/0!</v>
      </c>
    </row>
    <row r="37" spans="1:7" ht="15">
      <c r="A37" s="1" t="s">
        <v>479</v>
      </c>
      <c r="B37" s="2">
        <f t="shared" si="0"/>
        <v>39783</v>
      </c>
      <c r="C37" s="2">
        <f t="shared" si="1"/>
        <v>0.638888888888889</v>
      </c>
      <c r="D37" s="10">
        <f t="shared" si="2"/>
        <v>191.44800416666666</v>
      </c>
      <c r="E37" s="9">
        <f t="shared" si="3"/>
        <v>21.53173333333333</v>
      </c>
      <c r="F37" s="8">
        <f t="shared" si="4"/>
        <v>5.808518</v>
      </c>
      <c r="G37" s="11" t="e">
        <f t="shared" si="5"/>
        <v>#DIV/0!</v>
      </c>
    </row>
    <row r="38" spans="1:7" ht="15">
      <c r="A38" s="1" t="s">
        <v>480</v>
      </c>
      <c r="B38" s="2">
        <f t="shared" si="0"/>
        <v>39783</v>
      </c>
      <c r="C38" s="2">
        <f t="shared" si="1"/>
        <v>0.6395833333333333</v>
      </c>
      <c r="D38" s="10">
        <f t="shared" si="2"/>
        <v>191.69488916666668</v>
      </c>
      <c r="E38" s="9">
        <f t="shared" si="3"/>
        <v>21.496658333333333</v>
      </c>
      <c r="F38" s="8">
        <f t="shared" si="4"/>
        <v>5.808525</v>
      </c>
      <c r="G38" s="11" t="e">
        <f t="shared" si="5"/>
        <v>#DIV/0!</v>
      </c>
    </row>
    <row r="39" spans="1:7" ht="15">
      <c r="A39" s="1" t="s">
        <v>481</v>
      </c>
      <c r="B39" s="2">
        <f t="shared" si="0"/>
        <v>39783</v>
      </c>
      <c r="C39" s="2">
        <f t="shared" si="1"/>
        <v>0.6402777777777778</v>
      </c>
      <c r="D39" s="10">
        <f t="shared" si="2"/>
        <v>191.9415911111111</v>
      </c>
      <c r="E39" s="9">
        <f t="shared" si="3"/>
        <v>21.460841666666667</v>
      </c>
      <c r="F39" s="8">
        <f t="shared" si="4"/>
        <v>5.808532</v>
      </c>
      <c r="G39" s="11" t="e">
        <f t="shared" si="5"/>
        <v>#DIV/0!</v>
      </c>
    </row>
    <row r="40" spans="1:7" ht="15">
      <c r="A40" s="1" t="s">
        <v>482</v>
      </c>
      <c r="B40" s="2">
        <f t="shared" si="0"/>
        <v>39783</v>
      </c>
      <c r="C40" s="2">
        <f t="shared" si="1"/>
        <v>0.6409722222222222</v>
      </c>
      <c r="D40" s="10">
        <f t="shared" si="2"/>
        <v>192.1881075</v>
      </c>
      <c r="E40" s="9">
        <f t="shared" si="3"/>
        <v>21.42429166666667</v>
      </c>
      <c r="F40" s="8">
        <f t="shared" si="4"/>
        <v>5.80854</v>
      </c>
      <c r="G40" s="11" t="e">
        <f t="shared" si="5"/>
        <v>#DIV/0!</v>
      </c>
    </row>
    <row r="41" spans="1:7" ht="15">
      <c r="A41" s="1" t="s">
        <v>483</v>
      </c>
      <c r="B41" s="2">
        <f t="shared" si="0"/>
        <v>39783</v>
      </c>
      <c r="C41" s="2">
        <f t="shared" si="1"/>
        <v>0.6416666666666667</v>
      </c>
      <c r="D41" s="10">
        <f t="shared" si="2"/>
        <v>192.43443416666668</v>
      </c>
      <c r="E41" s="9">
        <f t="shared" si="3"/>
        <v>21.387002777777777</v>
      </c>
      <c r="F41" s="8">
        <f t="shared" si="4"/>
        <v>5.808547</v>
      </c>
      <c r="G41" s="11" t="e">
        <f t="shared" si="5"/>
        <v>#DIV/0!</v>
      </c>
    </row>
    <row r="42" spans="1:7" ht="15">
      <c r="A42" s="1" t="s">
        <v>484</v>
      </c>
      <c r="B42" s="2">
        <f t="shared" si="0"/>
        <v>39783</v>
      </c>
      <c r="C42" s="2">
        <f t="shared" si="1"/>
        <v>0.642361111111111</v>
      </c>
      <c r="D42" s="10">
        <f t="shared" si="2"/>
        <v>192.68056805555554</v>
      </c>
      <c r="E42" s="9">
        <f t="shared" si="3"/>
        <v>21.348980555555553</v>
      </c>
      <c r="F42" s="8">
        <f t="shared" si="4"/>
        <v>5.808554</v>
      </c>
      <c r="G42" s="11" t="e">
        <f t="shared" si="5"/>
        <v>#DIV/0!</v>
      </c>
    </row>
    <row r="43" spans="1:7" ht="15">
      <c r="A43" s="1" t="s">
        <v>485</v>
      </c>
      <c r="B43" s="2">
        <f t="shared" si="0"/>
        <v>39783</v>
      </c>
      <c r="C43" s="2">
        <f t="shared" si="1"/>
        <v>0.6430555555555556</v>
      </c>
      <c r="D43" s="10">
        <f t="shared" si="2"/>
        <v>192.92650583333332</v>
      </c>
      <c r="E43" s="9">
        <f t="shared" si="3"/>
        <v>21.31022777777778</v>
      </c>
      <c r="F43" s="8">
        <f t="shared" si="4"/>
        <v>5.808561</v>
      </c>
      <c r="G43" s="11" t="e">
        <f t="shared" si="5"/>
        <v>#DIV/0!</v>
      </c>
    </row>
    <row r="44" spans="1:7" ht="15">
      <c r="A44" s="1" t="s">
        <v>486</v>
      </c>
      <c r="B44" s="2">
        <f t="shared" si="0"/>
        <v>39783</v>
      </c>
      <c r="C44" s="2">
        <f t="shared" si="1"/>
        <v>0.6437499999999999</v>
      </c>
      <c r="D44" s="10">
        <f t="shared" si="2"/>
        <v>193.1722438888889</v>
      </c>
      <c r="E44" s="9">
        <f t="shared" si="3"/>
        <v>21.27073888888889</v>
      </c>
      <c r="F44" s="8">
        <f t="shared" si="4"/>
        <v>5.808568</v>
      </c>
      <c r="G44" s="11" t="e">
        <f t="shared" si="5"/>
        <v>#DIV/0!</v>
      </c>
    </row>
    <row r="45" spans="1:7" ht="15">
      <c r="A45" s="1" t="s">
        <v>487</v>
      </c>
      <c r="B45" s="2">
        <f t="shared" si="0"/>
        <v>39783</v>
      </c>
      <c r="C45" s="2">
        <f t="shared" si="1"/>
        <v>0.6444444444444445</v>
      </c>
      <c r="D45" s="10">
        <f t="shared" si="2"/>
        <v>193.41777888888888</v>
      </c>
      <c r="E45" s="9">
        <f t="shared" si="3"/>
        <v>21.23052222222222</v>
      </c>
      <c r="F45" s="8">
        <f t="shared" si="4"/>
        <v>5.808575</v>
      </c>
      <c r="G45" s="11" t="e">
        <f t="shared" si="5"/>
        <v>#DIV/0!</v>
      </c>
    </row>
    <row r="46" spans="1:7" ht="15">
      <c r="A46" s="1" t="s">
        <v>488</v>
      </c>
      <c r="B46" s="2">
        <f t="shared" si="0"/>
        <v>39783</v>
      </c>
      <c r="C46" s="2">
        <f t="shared" si="1"/>
        <v>0.6451388888888888</v>
      </c>
      <c r="D46" s="10">
        <f t="shared" si="2"/>
        <v>193.66310805555557</v>
      </c>
      <c r="E46" s="9">
        <f t="shared" si="3"/>
        <v>21.189577777777778</v>
      </c>
      <c r="F46" s="8">
        <f t="shared" si="4"/>
        <v>5.808583</v>
      </c>
      <c r="G46" s="11" t="e">
        <f t="shared" si="5"/>
        <v>#DIV/0!</v>
      </c>
    </row>
    <row r="47" spans="1:7" ht="15">
      <c r="A47" s="1" t="s">
        <v>489</v>
      </c>
      <c r="B47" s="2">
        <f t="shared" si="0"/>
        <v>39783</v>
      </c>
      <c r="C47" s="2">
        <f t="shared" si="1"/>
        <v>0.6458333333333334</v>
      </c>
      <c r="D47" s="10">
        <f t="shared" si="2"/>
        <v>193.9082275</v>
      </c>
      <c r="E47" s="9">
        <f t="shared" si="3"/>
        <v>21.147902777777777</v>
      </c>
      <c r="F47" s="8">
        <f t="shared" si="4"/>
        <v>5.80859</v>
      </c>
      <c r="G47" s="11" t="e">
        <f t="shared" si="5"/>
        <v>#DIV/0!</v>
      </c>
    </row>
    <row r="48" spans="1:7" ht="15">
      <c r="A48" s="1" t="s">
        <v>490</v>
      </c>
      <c r="B48" s="2">
        <f t="shared" si="0"/>
        <v>39783</v>
      </c>
      <c r="C48" s="2">
        <f t="shared" si="1"/>
        <v>0.6465277777777778</v>
      </c>
      <c r="D48" s="10">
        <f t="shared" si="2"/>
        <v>194.1531338888889</v>
      </c>
      <c r="E48" s="9">
        <f t="shared" si="3"/>
        <v>21.10550277777778</v>
      </c>
      <c r="F48" s="8">
        <f t="shared" si="4"/>
        <v>5.808597</v>
      </c>
      <c r="G48" s="11" t="e">
        <f t="shared" si="5"/>
        <v>#DIV/0!</v>
      </c>
    </row>
    <row r="49" spans="1:7" ht="15">
      <c r="A49" s="1" t="s">
        <v>491</v>
      </c>
      <c r="B49" s="2">
        <f t="shared" si="0"/>
        <v>39783</v>
      </c>
      <c r="C49" s="2">
        <f t="shared" si="1"/>
        <v>0.6472222222222223</v>
      </c>
      <c r="D49" s="10">
        <f t="shared" si="2"/>
        <v>194.39782472222223</v>
      </c>
      <c r="E49" s="9">
        <f t="shared" si="3"/>
        <v>21.06237777777778</v>
      </c>
      <c r="F49" s="8">
        <f t="shared" si="4"/>
        <v>5.808604</v>
      </c>
      <c r="G49" s="11" t="e">
        <f t="shared" si="5"/>
        <v>#DIV/0!</v>
      </c>
    </row>
    <row r="50" spans="1:7" ht="15">
      <c r="A50" s="1" t="s">
        <v>492</v>
      </c>
      <c r="B50" s="2">
        <f t="shared" si="0"/>
        <v>39783</v>
      </c>
      <c r="C50" s="2">
        <f t="shared" si="1"/>
        <v>0.6479166666666667</v>
      </c>
      <c r="D50" s="10">
        <f t="shared" si="2"/>
        <v>194.6422961111111</v>
      </c>
      <c r="E50" s="9">
        <f t="shared" si="3"/>
        <v>21.018530555555554</v>
      </c>
      <c r="F50" s="8">
        <f t="shared" si="4"/>
        <v>5.808611</v>
      </c>
      <c r="G50" s="11" t="e">
        <f t="shared" si="5"/>
        <v>#DIV/0!</v>
      </c>
    </row>
    <row r="51" spans="1:7" ht="15">
      <c r="A51" s="1" t="s">
        <v>493</v>
      </c>
      <c r="B51" s="2">
        <f t="shared" si="0"/>
        <v>39783</v>
      </c>
      <c r="C51" s="2">
        <f t="shared" si="1"/>
        <v>0.6486111111111111</v>
      </c>
      <c r="D51" s="10">
        <f t="shared" si="2"/>
        <v>194.88654527777777</v>
      </c>
      <c r="E51" s="9">
        <f t="shared" si="3"/>
        <v>20.973958333333332</v>
      </c>
      <c r="F51" s="8">
        <f t="shared" si="4"/>
        <v>5.808619</v>
      </c>
      <c r="G51" s="11" t="e">
        <f t="shared" si="5"/>
        <v>#DIV/0!</v>
      </c>
    </row>
    <row r="52" spans="1:7" ht="15">
      <c r="A52" s="1" t="s">
        <v>494</v>
      </c>
      <c r="B52" s="2">
        <f t="shared" si="0"/>
        <v>39783</v>
      </c>
      <c r="C52" s="2">
        <f t="shared" si="1"/>
        <v>0.6493055555555556</v>
      </c>
      <c r="D52" s="10">
        <f t="shared" si="2"/>
        <v>195.1305688888889</v>
      </c>
      <c r="E52" s="9">
        <f t="shared" si="3"/>
        <v>20.92866666666667</v>
      </c>
      <c r="F52" s="8">
        <f t="shared" si="4"/>
        <v>5.808626</v>
      </c>
      <c r="G52" s="11" t="e">
        <f t="shared" si="5"/>
        <v>#DIV/0!</v>
      </c>
    </row>
    <row r="53" spans="1:7" ht="15">
      <c r="A53" s="1" t="s">
        <v>495</v>
      </c>
      <c r="B53" s="2">
        <f t="shared" si="0"/>
        <v>39783</v>
      </c>
      <c r="C53" s="2">
        <f t="shared" si="1"/>
        <v>0.65</v>
      </c>
      <c r="D53" s="10">
        <f t="shared" si="2"/>
        <v>195.37436416666668</v>
      </c>
      <c r="E53" s="9">
        <f t="shared" si="3"/>
        <v>20.882658333333335</v>
      </c>
      <c r="F53" s="8">
        <f t="shared" si="4"/>
        <v>5.808633</v>
      </c>
      <c r="G53" s="11" t="e">
        <f t="shared" si="5"/>
        <v>#DIV/0!</v>
      </c>
    </row>
    <row r="54" spans="1:7" ht="15">
      <c r="A54" s="1" t="s">
        <v>496</v>
      </c>
      <c r="B54" s="2">
        <f t="shared" si="0"/>
        <v>39783</v>
      </c>
      <c r="C54" s="2">
        <f t="shared" si="1"/>
        <v>0.6506944444444445</v>
      </c>
      <c r="D54" s="10">
        <f t="shared" si="2"/>
        <v>195.6179275</v>
      </c>
      <c r="E54" s="9">
        <f t="shared" si="3"/>
        <v>20.835930555555553</v>
      </c>
      <c r="F54" s="8">
        <f t="shared" si="4"/>
        <v>5.80864</v>
      </c>
      <c r="G54" s="11" t="e">
        <f t="shared" si="5"/>
        <v>#DIV/0!</v>
      </c>
    </row>
    <row r="55" spans="1:7" ht="15">
      <c r="A55" s="1" t="s">
        <v>497</v>
      </c>
      <c r="B55" s="2">
        <f t="shared" si="0"/>
        <v>39783</v>
      </c>
      <c r="C55" s="2">
        <f t="shared" si="1"/>
        <v>0.6513888888888889</v>
      </c>
      <c r="D55" s="10">
        <f t="shared" si="2"/>
        <v>195.86125638888888</v>
      </c>
      <c r="E55" s="9">
        <f t="shared" si="3"/>
        <v>20.788486111111112</v>
      </c>
      <c r="F55" s="8">
        <f t="shared" si="4"/>
        <v>5.808647</v>
      </c>
      <c r="G55" s="11" t="e">
        <f t="shared" si="5"/>
        <v>#DIV/0!</v>
      </c>
    </row>
    <row r="56" spans="1:7" ht="15">
      <c r="A56" s="1" t="s">
        <v>498</v>
      </c>
      <c r="B56" s="2">
        <f t="shared" si="0"/>
        <v>39783</v>
      </c>
      <c r="C56" s="2">
        <f t="shared" si="1"/>
        <v>0.6520833333333333</v>
      </c>
      <c r="D56" s="10">
        <f t="shared" si="2"/>
        <v>196.1043475</v>
      </c>
      <c r="E56" s="9">
        <f t="shared" si="3"/>
        <v>20.74032777777778</v>
      </c>
      <c r="F56" s="8">
        <f t="shared" si="4"/>
        <v>5.808655</v>
      </c>
      <c r="G56" s="11" t="e">
        <f t="shared" si="5"/>
        <v>#DIV/0!</v>
      </c>
    </row>
    <row r="57" spans="1:7" ht="15">
      <c r="A57" s="1" t="s">
        <v>499</v>
      </c>
      <c r="B57" s="2">
        <f t="shared" si="0"/>
        <v>39783</v>
      </c>
      <c r="C57" s="2">
        <f t="shared" si="1"/>
        <v>0.6527777777777778</v>
      </c>
      <c r="D57" s="10">
        <f t="shared" si="2"/>
        <v>196.34719833333335</v>
      </c>
      <c r="E57" s="9">
        <f t="shared" si="3"/>
        <v>20.691455555555557</v>
      </c>
      <c r="F57" s="8">
        <f t="shared" si="4"/>
        <v>5.808662</v>
      </c>
      <c r="G57" s="11" t="e">
        <f t="shared" si="5"/>
        <v>#DIV/0!</v>
      </c>
    </row>
    <row r="58" spans="1:7" ht="15">
      <c r="A58" s="1" t="s">
        <v>500</v>
      </c>
      <c r="B58" s="2">
        <f t="shared" si="0"/>
        <v>39783</v>
      </c>
      <c r="C58" s="2">
        <f t="shared" si="1"/>
        <v>0.6534722222222222</v>
      </c>
      <c r="D58" s="10">
        <f t="shared" si="2"/>
        <v>196.5898052777778</v>
      </c>
      <c r="E58" s="9">
        <f t="shared" si="3"/>
        <v>20.641872222222222</v>
      </c>
      <c r="F58" s="8">
        <f t="shared" si="4"/>
        <v>5.808669</v>
      </c>
      <c r="G58" s="11" t="e">
        <f t="shared" si="5"/>
        <v>#DIV/0!</v>
      </c>
    </row>
    <row r="59" spans="1:7" ht="15">
      <c r="A59" s="1" t="s">
        <v>501</v>
      </c>
      <c r="B59" s="2">
        <f t="shared" si="0"/>
        <v>39783</v>
      </c>
      <c r="C59" s="2">
        <f t="shared" si="1"/>
        <v>0.6541666666666667</v>
      </c>
      <c r="D59" s="10">
        <f t="shared" si="2"/>
        <v>196.83216583333333</v>
      </c>
      <c r="E59" s="9">
        <f t="shared" si="3"/>
        <v>20.591580555555556</v>
      </c>
      <c r="F59" s="8">
        <f t="shared" si="4"/>
        <v>5.808676</v>
      </c>
      <c r="G59" s="11" t="e">
        <f t="shared" si="5"/>
        <v>#DIV/0!</v>
      </c>
    </row>
    <row r="60" spans="1:7" ht="15">
      <c r="A60" s="1" t="s">
        <v>502</v>
      </c>
      <c r="B60" s="2">
        <f t="shared" si="0"/>
        <v>39783</v>
      </c>
      <c r="C60" s="2">
        <f t="shared" si="1"/>
        <v>0.6548611111111111</v>
      </c>
      <c r="D60" s="10">
        <f t="shared" si="2"/>
        <v>197.0742772222222</v>
      </c>
      <c r="E60" s="9">
        <f t="shared" si="3"/>
        <v>20.540580555555557</v>
      </c>
      <c r="F60" s="8">
        <f t="shared" si="4"/>
        <v>5.808683</v>
      </c>
      <c r="G60" s="11" t="e">
        <f t="shared" si="5"/>
        <v>#DIV/0!</v>
      </c>
    </row>
    <row r="61" spans="1:7" ht="15">
      <c r="A61" s="1" t="s">
        <v>503</v>
      </c>
      <c r="B61" s="2">
        <f t="shared" si="0"/>
        <v>39783</v>
      </c>
      <c r="C61" s="2">
        <f t="shared" si="1"/>
        <v>0.6555555555555556</v>
      </c>
      <c r="D61" s="10">
        <f t="shared" si="2"/>
        <v>197.31613611111112</v>
      </c>
      <c r="E61" s="9">
        <f t="shared" si="3"/>
        <v>20.488875</v>
      </c>
      <c r="F61" s="8">
        <f t="shared" si="4"/>
        <v>5.808691</v>
      </c>
      <c r="G61" s="11" t="e">
        <f t="shared" si="5"/>
        <v>#DIV/0!</v>
      </c>
    </row>
    <row r="62" spans="1:7" ht="15">
      <c r="A62" s="1" t="s">
        <v>504</v>
      </c>
      <c r="B62" s="2">
        <f t="shared" si="0"/>
        <v>39783</v>
      </c>
      <c r="C62" s="2">
        <f t="shared" si="1"/>
        <v>0.65625</v>
      </c>
      <c r="D62" s="10">
        <f t="shared" si="2"/>
        <v>197.55774000000002</v>
      </c>
      <c r="E62" s="9">
        <f t="shared" si="3"/>
        <v>20.436463888888888</v>
      </c>
      <c r="F62" s="8">
        <f t="shared" si="4"/>
        <v>5.808698</v>
      </c>
      <c r="G62" s="11" t="e">
        <f t="shared" si="5"/>
        <v>#DIV/0!</v>
      </c>
    </row>
    <row r="63" spans="1:7" ht="15">
      <c r="A63" s="1" t="s">
        <v>505</v>
      </c>
      <c r="B63" s="2">
        <f t="shared" si="0"/>
        <v>39783</v>
      </c>
      <c r="C63" s="2">
        <f t="shared" si="1"/>
        <v>0.6569444444444444</v>
      </c>
      <c r="D63" s="10">
        <f t="shared" si="2"/>
        <v>197.7990863888889</v>
      </c>
      <c r="E63" s="9">
        <f t="shared" si="3"/>
        <v>20.383347222222223</v>
      </c>
      <c r="F63" s="8">
        <f t="shared" si="4"/>
        <v>5.808705</v>
      </c>
      <c r="G63" s="11" t="e">
        <f t="shared" si="5"/>
        <v>#DIV/0!</v>
      </c>
    </row>
    <row r="64" spans="1:7" ht="15">
      <c r="A64" s="1" t="s">
        <v>506</v>
      </c>
      <c r="B64" s="2">
        <f t="shared" si="0"/>
        <v>39783</v>
      </c>
      <c r="C64" s="2">
        <f t="shared" si="1"/>
        <v>0.6576388888888889</v>
      </c>
      <c r="D64" s="10">
        <f t="shared" si="2"/>
        <v>198.04017194444444</v>
      </c>
      <c r="E64" s="9">
        <f t="shared" si="3"/>
        <v>20.329530555555554</v>
      </c>
      <c r="F64" s="8">
        <f t="shared" si="4"/>
        <v>5.808712</v>
      </c>
      <c r="G64" s="11" t="e">
        <f t="shared" si="5"/>
        <v>#DIV/0!</v>
      </c>
    </row>
    <row r="65" spans="1:7" ht="15">
      <c r="A65" s="1" t="s">
        <v>507</v>
      </c>
      <c r="B65" s="2">
        <f t="shared" si="0"/>
        <v>39783</v>
      </c>
      <c r="C65" s="2">
        <f t="shared" si="1"/>
        <v>0.6583333333333333</v>
      </c>
      <c r="D65" s="10">
        <f t="shared" si="2"/>
        <v>198.28099444444445</v>
      </c>
      <c r="E65" s="9">
        <f t="shared" si="3"/>
        <v>20.275016666666666</v>
      </c>
      <c r="F65" s="8">
        <f t="shared" si="4"/>
        <v>5.808719</v>
      </c>
      <c r="G65" s="11" t="e">
        <f t="shared" si="5"/>
        <v>#DIV/0!</v>
      </c>
    </row>
    <row r="66" spans="1:7" ht="15">
      <c r="A66" s="1" t="s">
        <v>508</v>
      </c>
      <c r="B66" s="2">
        <f t="shared" si="0"/>
        <v>39783</v>
      </c>
      <c r="C66" s="2">
        <f t="shared" si="1"/>
        <v>0.6590277777777778</v>
      </c>
      <c r="D66" s="10">
        <f t="shared" si="2"/>
        <v>198.52155083333335</v>
      </c>
      <c r="E66" s="9">
        <f t="shared" si="3"/>
        <v>20.219802777777776</v>
      </c>
      <c r="F66" s="8">
        <f t="shared" si="4"/>
        <v>5.808727</v>
      </c>
      <c r="G66" s="11" t="e">
        <f t="shared" si="5"/>
        <v>#DIV/0!</v>
      </c>
    </row>
    <row r="67" spans="1:7" ht="15">
      <c r="A67" s="1" t="s">
        <v>509</v>
      </c>
      <c r="B67" s="2">
        <f t="shared" si="0"/>
        <v>39783</v>
      </c>
      <c r="C67" s="2">
        <f t="shared" si="1"/>
        <v>0.6597222222222222</v>
      </c>
      <c r="D67" s="10">
        <f t="shared" si="2"/>
        <v>198.7618388888889</v>
      </c>
      <c r="E67" s="9">
        <f t="shared" si="3"/>
        <v>20.163891666666665</v>
      </c>
      <c r="F67" s="8">
        <f t="shared" si="4"/>
        <v>5.808734</v>
      </c>
      <c r="G67" s="11" t="e">
        <f t="shared" si="5"/>
        <v>#DIV/0!</v>
      </c>
    </row>
    <row r="68" spans="1:7" ht="15">
      <c r="A68" s="1" t="s">
        <v>510</v>
      </c>
      <c r="B68" s="2">
        <f t="shared" si="0"/>
        <v>39783</v>
      </c>
      <c r="C68" s="2">
        <f t="shared" si="1"/>
        <v>0.6604166666666667</v>
      </c>
      <c r="D68" s="10">
        <f t="shared" si="2"/>
        <v>199.00185583333334</v>
      </c>
      <c r="E68" s="9">
        <f t="shared" si="3"/>
        <v>20.107288888888892</v>
      </c>
      <c r="F68" s="8">
        <f t="shared" si="4"/>
        <v>5.808741</v>
      </c>
      <c r="G68" s="11" t="e">
        <f t="shared" si="5"/>
        <v>#DIV/0!</v>
      </c>
    </row>
    <row r="69" spans="1:7" ht="15">
      <c r="A69" s="1" t="s">
        <v>511</v>
      </c>
      <c r="B69" s="2">
        <f t="shared" si="0"/>
        <v>39783</v>
      </c>
      <c r="C69" s="2">
        <f t="shared" si="1"/>
        <v>0.6611111111111111</v>
      </c>
      <c r="D69" s="10">
        <f t="shared" si="2"/>
        <v>199.2415988888889</v>
      </c>
      <c r="E69" s="9">
        <f t="shared" si="3"/>
        <v>20.049991666666667</v>
      </c>
      <c r="F69" s="8">
        <f t="shared" si="4"/>
        <v>5.808748</v>
      </c>
      <c r="G69" s="11" t="e">
        <f t="shared" si="5"/>
        <v>#DIV/0!</v>
      </c>
    </row>
    <row r="70" spans="1:7" ht="15">
      <c r="A70" s="1" t="s">
        <v>512</v>
      </c>
      <c r="B70" s="2">
        <f t="shared" si="0"/>
        <v>39783</v>
      </c>
      <c r="C70" s="2">
        <f t="shared" si="1"/>
        <v>0.6618055555555555</v>
      </c>
      <c r="D70" s="10">
        <f t="shared" si="2"/>
        <v>199.48106583333333</v>
      </c>
      <c r="E70" s="9">
        <f t="shared" si="3"/>
        <v>19.992002777777778</v>
      </c>
      <c r="F70" s="8">
        <f t="shared" si="4"/>
        <v>5.808755</v>
      </c>
      <c r="G70" s="11" t="e">
        <f t="shared" si="5"/>
        <v>#DIV/0!</v>
      </c>
    </row>
    <row r="71" spans="1:7" ht="15">
      <c r="A71" s="1" t="s">
        <v>513</v>
      </c>
      <c r="B71" s="2">
        <f t="shared" si="0"/>
        <v>39783</v>
      </c>
      <c r="C71" s="2">
        <f t="shared" si="1"/>
        <v>0.6625</v>
      </c>
      <c r="D71" s="10">
        <f t="shared" si="2"/>
        <v>199.7202536111111</v>
      </c>
      <c r="E71" s="9">
        <f t="shared" si="3"/>
        <v>19.933325</v>
      </c>
      <c r="F71" s="8">
        <f t="shared" si="4"/>
        <v>5.808763</v>
      </c>
      <c r="G71" s="11" t="e">
        <f t="shared" si="5"/>
        <v>#DIV/0!</v>
      </c>
    </row>
    <row r="72" spans="1:7" ht="15">
      <c r="A72" s="1" t="s">
        <v>514</v>
      </c>
      <c r="B72" s="2">
        <f t="shared" si="0"/>
        <v>39783</v>
      </c>
      <c r="C72" s="2">
        <f t="shared" si="1"/>
        <v>0.6631944444444444</v>
      </c>
      <c r="D72" s="10">
        <f t="shared" si="2"/>
        <v>199.95916055555554</v>
      </c>
      <c r="E72" s="9">
        <f t="shared" si="3"/>
        <v>19.87396111111111</v>
      </c>
      <c r="F72" s="8">
        <f t="shared" si="4"/>
        <v>5.80877</v>
      </c>
      <c r="G72" s="11" t="e">
        <f t="shared" si="5"/>
        <v>#DIV/0!</v>
      </c>
    </row>
    <row r="73" spans="1:7" ht="15">
      <c r="A73" s="1" t="s">
        <v>515</v>
      </c>
      <c r="B73" s="2">
        <f t="shared" si="0"/>
        <v>39783</v>
      </c>
      <c r="C73" s="2">
        <f t="shared" si="1"/>
        <v>0.6638888888888889</v>
      </c>
      <c r="D73" s="10">
        <f t="shared" si="2"/>
        <v>200.19778333333335</v>
      </c>
      <c r="E73" s="9">
        <f t="shared" si="3"/>
        <v>19.81391111111111</v>
      </c>
      <c r="F73" s="8">
        <f t="shared" si="4"/>
        <v>5.808777</v>
      </c>
      <c r="G73" s="11" t="e">
        <f t="shared" si="5"/>
        <v>#DIV/0!</v>
      </c>
    </row>
    <row r="74" spans="1:7" ht="15">
      <c r="A74" s="1" t="s">
        <v>516</v>
      </c>
      <c r="B74" s="2">
        <f t="shared" si="0"/>
        <v>39783</v>
      </c>
      <c r="C74" s="2">
        <f t="shared" si="1"/>
        <v>0.6645833333333333</v>
      </c>
      <c r="D74" s="10">
        <f t="shared" si="2"/>
        <v>200.43612055555556</v>
      </c>
      <c r="E74" s="9">
        <f t="shared" si="3"/>
        <v>19.75317777777778</v>
      </c>
      <c r="F74" s="8">
        <f t="shared" si="4"/>
        <v>5.808784</v>
      </c>
      <c r="G74" s="11" t="e">
        <f t="shared" si="5"/>
        <v>#DIV/0!</v>
      </c>
    </row>
    <row r="75" spans="1:7" ht="15">
      <c r="A75" s="1" t="s">
        <v>517</v>
      </c>
      <c r="B75" s="2">
        <f t="shared" si="0"/>
        <v>39783</v>
      </c>
      <c r="C75" s="2">
        <f t="shared" si="1"/>
        <v>0.6652777777777777</v>
      </c>
      <c r="D75" s="10">
        <f t="shared" si="2"/>
        <v>200.6741688888889</v>
      </c>
      <c r="E75" s="9">
        <f t="shared" si="3"/>
        <v>19.69176388888889</v>
      </c>
      <c r="F75" s="8">
        <f t="shared" si="4"/>
        <v>5.808791</v>
      </c>
      <c r="G75" s="11" t="e">
        <f t="shared" si="5"/>
        <v>#DIV/0!</v>
      </c>
    </row>
    <row r="76" spans="1:7" ht="15">
      <c r="A76" s="1" t="s">
        <v>518</v>
      </c>
      <c r="B76" s="2">
        <f t="shared" si="0"/>
        <v>39783</v>
      </c>
      <c r="C76" s="2">
        <f t="shared" si="1"/>
        <v>0.6659722222222222</v>
      </c>
      <c r="D76" s="10">
        <f t="shared" si="2"/>
        <v>200.91192666666666</v>
      </c>
      <c r="E76" s="9">
        <f t="shared" si="3"/>
        <v>19.629669444444446</v>
      </c>
      <c r="F76" s="8">
        <f t="shared" si="4"/>
        <v>5.808799</v>
      </c>
      <c r="G76" s="11" t="e">
        <f t="shared" si="5"/>
        <v>#DIV/0!</v>
      </c>
    </row>
    <row r="77" spans="1:7" ht="15">
      <c r="A77" s="1" t="s">
        <v>866</v>
      </c>
      <c r="B77" s="2">
        <f t="shared" si="0"/>
        <v>39783</v>
      </c>
      <c r="C77" s="2">
        <f t="shared" si="1"/>
        <v>0.6666666666666666</v>
      </c>
      <c r="D77" s="10">
        <f t="shared" si="2"/>
        <v>201.1493913888889</v>
      </c>
      <c r="E77" s="9">
        <f t="shared" si="3"/>
        <v>19.566897222222224</v>
      </c>
      <c r="F77" s="8">
        <f t="shared" si="4"/>
        <v>5.808806</v>
      </c>
      <c r="G77" s="11" t="e">
        <f t="shared" si="5"/>
        <v>#DIV/0!</v>
      </c>
    </row>
    <row r="78" spans="1:7" ht="15">
      <c r="A78" s="1" t="s">
        <v>867</v>
      </c>
      <c r="B78" s="2">
        <f t="shared" si="0"/>
        <v>39783</v>
      </c>
      <c r="C78" s="2">
        <f t="shared" si="1"/>
        <v>0.6673611111111111</v>
      </c>
      <c r="D78" s="10">
        <f t="shared" si="2"/>
        <v>201.38656055555555</v>
      </c>
      <c r="E78" s="9">
        <f t="shared" si="3"/>
        <v>19.50344722222222</v>
      </c>
      <c r="F78" s="8">
        <f t="shared" si="4"/>
        <v>5.808813</v>
      </c>
      <c r="G78" s="11" t="e">
        <f t="shared" si="5"/>
        <v>#DIV/0!</v>
      </c>
    </row>
    <row r="79" spans="1:7" ht="15">
      <c r="A79" s="1" t="s">
        <v>519</v>
      </c>
      <c r="B79" s="2">
        <f t="shared" si="0"/>
        <v>39783</v>
      </c>
      <c r="C79" s="2">
        <f t="shared" si="1"/>
        <v>0.6680555555555556</v>
      </c>
      <c r="D79" s="10">
        <f t="shared" si="2"/>
        <v>201.6234325</v>
      </c>
      <c r="E79" s="9">
        <f t="shared" si="3"/>
        <v>19.439325</v>
      </c>
      <c r="F79" s="8">
        <f t="shared" si="4"/>
        <v>5.80882</v>
      </c>
      <c r="G79" s="11" t="e">
        <f t="shared" si="5"/>
        <v>#DIV/0!</v>
      </c>
    </row>
    <row r="80" spans="1:7" ht="15">
      <c r="A80" s="1" t="s">
        <v>520</v>
      </c>
      <c r="B80" s="2">
        <f t="shared" si="0"/>
        <v>39783</v>
      </c>
      <c r="C80" s="2">
        <f t="shared" si="1"/>
        <v>0.6687500000000001</v>
      </c>
      <c r="D80" s="10">
        <f t="shared" si="2"/>
        <v>201.86000444444443</v>
      </c>
      <c r="E80" s="9">
        <f t="shared" si="3"/>
        <v>19.374530555555555</v>
      </c>
      <c r="F80" s="8">
        <f t="shared" si="4"/>
        <v>5.808827</v>
      </c>
      <c r="G80" s="11" t="e">
        <f t="shared" si="5"/>
        <v>#DIV/0!</v>
      </c>
    </row>
    <row r="81" spans="1:7" ht="15">
      <c r="A81" s="1" t="s">
        <v>868</v>
      </c>
      <c r="B81" s="2">
        <f t="shared" si="0"/>
        <v>39783</v>
      </c>
      <c r="C81" s="2">
        <f t="shared" si="1"/>
        <v>0.6694444444444444</v>
      </c>
      <c r="D81" s="10">
        <f t="shared" si="2"/>
        <v>202.09627444444445</v>
      </c>
      <c r="E81" s="9">
        <f t="shared" si="3"/>
        <v>19.309066666666666</v>
      </c>
      <c r="F81" s="8">
        <f t="shared" si="4"/>
        <v>5.808835</v>
      </c>
      <c r="G81" s="11" t="e">
        <f t="shared" si="5"/>
        <v>#DIV/0!</v>
      </c>
    </row>
    <row r="82" spans="1:7" ht="15">
      <c r="A82" s="1" t="s">
        <v>869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202.33224055555556</v>
      </c>
      <c r="E82" s="9">
        <f aca="true" t="shared" si="9" ref="E82:E145">(VALUE(MID(A82,42,2))+VALUE(MID(A82,45,2))/60+VALUE(MID(A82,48,7))/3600)*(IF(MID(A82,41,1)="-",-1,1))</f>
        <v>19.242933333333333</v>
      </c>
      <c r="F82" s="8">
        <f aca="true" t="shared" si="10" ref="F82:F145">VALUE(MID(A82,56,9))</f>
        <v>5.808842</v>
      </c>
      <c r="G82" s="11" t="e">
        <f aca="true" t="shared" si="11" ref="G82:G145">DEGREES(ATAN($B$6/($B$8*F82)))*60</f>
        <v>#DIV/0!</v>
      </c>
    </row>
    <row r="83" spans="1:7" ht="15">
      <c r="A83" s="1" t="s">
        <v>870</v>
      </c>
      <c r="B83" s="2">
        <f t="shared" si="6"/>
        <v>39783</v>
      </c>
      <c r="C83" s="2">
        <f t="shared" si="7"/>
        <v>0.6708333333333334</v>
      </c>
      <c r="D83" s="10">
        <f t="shared" si="8"/>
        <v>202.56790055555555</v>
      </c>
      <c r="E83" s="9">
        <f t="shared" si="9"/>
        <v>19.176133333333336</v>
      </c>
      <c r="F83" s="8">
        <f t="shared" si="10"/>
        <v>5.808849</v>
      </c>
      <c r="G83" s="11" t="e">
        <f t="shared" si="11"/>
        <v>#DIV/0!</v>
      </c>
    </row>
    <row r="84" spans="1:7" ht="15">
      <c r="A84" s="1" t="s">
        <v>871</v>
      </c>
      <c r="B84" s="2">
        <f t="shared" si="6"/>
        <v>39783</v>
      </c>
      <c r="C84" s="2">
        <f t="shared" si="7"/>
        <v>0.6715277777777778</v>
      </c>
      <c r="D84" s="10">
        <f t="shared" si="8"/>
        <v>202.8032525</v>
      </c>
      <c r="E84" s="9">
        <f t="shared" si="9"/>
        <v>19.108669444444445</v>
      </c>
      <c r="F84" s="8">
        <f t="shared" si="10"/>
        <v>5.808856</v>
      </c>
      <c r="G84" s="11" t="e">
        <f t="shared" si="11"/>
        <v>#DIV/0!</v>
      </c>
    </row>
    <row r="85" spans="1:7" ht="15">
      <c r="A85" s="1" t="s">
        <v>872</v>
      </c>
      <c r="B85" s="2">
        <f t="shared" si="6"/>
        <v>39783</v>
      </c>
      <c r="C85" s="2">
        <f t="shared" si="7"/>
        <v>0.6722222222222222</v>
      </c>
      <c r="D85" s="10">
        <f t="shared" si="8"/>
        <v>203.03829416666667</v>
      </c>
      <c r="E85" s="9">
        <f t="shared" si="9"/>
        <v>19.040544444444446</v>
      </c>
      <c r="F85" s="8">
        <f t="shared" si="10"/>
        <v>5.808864</v>
      </c>
      <c r="G85" s="11" t="e">
        <f t="shared" si="11"/>
        <v>#DIV/0!</v>
      </c>
    </row>
    <row r="86" spans="1:7" ht="15">
      <c r="A86" s="1" t="s">
        <v>873</v>
      </c>
      <c r="B86" s="2">
        <f t="shared" si="6"/>
        <v>39783</v>
      </c>
      <c r="C86" s="2">
        <f t="shared" si="7"/>
        <v>0.6729166666666666</v>
      </c>
      <c r="D86" s="10">
        <f t="shared" si="8"/>
        <v>203.2730236111111</v>
      </c>
      <c r="E86" s="9">
        <f t="shared" si="9"/>
        <v>18.97175833333333</v>
      </c>
      <c r="F86" s="8">
        <f t="shared" si="10"/>
        <v>5.808871</v>
      </c>
      <c r="G86" s="11" t="e">
        <f t="shared" si="11"/>
        <v>#DIV/0!</v>
      </c>
    </row>
    <row r="87" spans="1:7" ht="15">
      <c r="A87" s="1" t="s">
        <v>874</v>
      </c>
      <c r="B87" s="2">
        <f t="shared" si="6"/>
        <v>39783</v>
      </c>
      <c r="C87" s="2">
        <f t="shared" si="7"/>
        <v>0.6736111111111112</v>
      </c>
      <c r="D87" s="10">
        <f t="shared" si="8"/>
        <v>203.50743916666667</v>
      </c>
      <c r="E87" s="9">
        <f t="shared" si="9"/>
        <v>18.902316666666664</v>
      </c>
      <c r="F87" s="8">
        <f t="shared" si="10"/>
        <v>5.808878</v>
      </c>
      <c r="G87" s="11" t="e">
        <f t="shared" si="11"/>
        <v>#DIV/0!</v>
      </c>
    </row>
    <row r="88" spans="1:7" ht="15">
      <c r="A88" s="1" t="s">
        <v>875</v>
      </c>
      <c r="B88" s="2">
        <f t="shared" si="6"/>
        <v>39783</v>
      </c>
      <c r="C88" s="2">
        <f t="shared" si="7"/>
        <v>0.6743055555555556</v>
      </c>
      <c r="D88" s="10">
        <f t="shared" si="8"/>
        <v>203.7415386111111</v>
      </c>
      <c r="E88" s="9">
        <f t="shared" si="9"/>
        <v>18.832216666666667</v>
      </c>
      <c r="F88" s="8">
        <f t="shared" si="10"/>
        <v>5.808885</v>
      </c>
      <c r="G88" s="11" t="e">
        <f t="shared" si="11"/>
        <v>#DIV/0!</v>
      </c>
    </row>
    <row r="89" spans="1:7" ht="15">
      <c r="A89" s="1" t="s">
        <v>876</v>
      </c>
      <c r="B89" s="2">
        <f t="shared" si="6"/>
        <v>39783</v>
      </c>
      <c r="C89" s="2">
        <f t="shared" si="7"/>
        <v>0.6749999999999999</v>
      </c>
      <c r="D89" s="10">
        <f t="shared" si="8"/>
        <v>203.97532055555556</v>
      </c>
      <c r="E89" s="9">
        <f t="shared" si="9"/>
        <v>18.76146388888889</v>
      </c>
      <c r="F89" s="8">
        <f t="shared" si="10"/>
        <v>5.808892</v>
      </c>
      <c r="G89" s="11" t="e">
        <f t="shared" si="11"/>
        <v>#DIV/0!</v>
      </c>
    </row>
    <row r="90" spans="1:7" ht="15">
      <c r="A90" s="1" t="s">
        <v>877</v>
      </c>
      <c r="B90" s="2">
        <f t="shared" si="6"/>
        <v>39783</v>
      </c>
      <c r="C90" s="2">
        <f t="shared" si="7"/>
        <v>0.6756944444444444</v>
      </c>
      <c r="D90" s="10">
        <f t="shared" si="8"/>
        <v>204.20878249999998</v>
      </c>
      <c r="E90" s="9">
        <f t="shared" si="9"/>
        <v>18.690058333333333</v>
      </c>
      <c r="F90" s="8">
        <f t="shared" si="10"/>
        <v>5.8089</v>
      </c>
      <c r="G90" s="11" t="e">
        <f t="shared" si="11"/>
        <v>#DIV/0!</v>
      </c>
    </row>
    <row r="91" spans="1:7" ht="15">
      <c r="A91" s="1" t="s">
        <v>878</v>
      </c>
      <c r="B91" s="2">
        <f t="shared" si="6"/>
        <v>39783</v>
      </c>
      <c r="C91" s="2">
        <f t="shared" si="7"/>
        <v>0.6763888888888889</v>
      </c>
      <c r="D91" s="10">
        <f t="shared" si="8"/>
        <v>204.44192333333334</v>
      </c>
      <c r="E91" s="9">
        <f t="shared" si="9"/>
        <v>18.61800277777778</v>
      </c>
      <c r="F91" s="8">
        <f t="shared" si="10"/>
        <v>5.808907</v>
      </c>
      <c r="G91" s="11" t="e">
        <f t="shared" si="11"/>
        <v>#DIV/0!</v>
      </c>
    </row>
    <row r="92" spans="1:7" ht="15">
      <c r="A92" s="1" t="s">
        <v>879</v>
      </c>
      <c r="B92" s="2">
        <f t="shared" si="6"/>
        <v>39783</v>
      </c>
      <c r="C92" s="2">
        <f t="shared" si="7"/>
        <v>0.6770833333333334</v>
      </c>
      <c r="D92" s="10">
        <f t="shared" si="8"/>
        <v>204.67474083333332</v>
      </c>
      <c r="E92" s="9">
        <f t="shared" si="9"/>
        <v>18.545297222222224</v>
      </c>
      <c r="F92" s="8">
        <f t="shared" si="10"/>
        <v>5.808914</v>
      </c>
      <c r="G92" s="11" t="e">
        <f t="shared" si="11"/>
        <v>#DIV/0!</v>
      </c>
    </row>
    <row r="93" spans="1:7" ht="15">
      <c r="A93" s="1" t="s">
        <v>199</v>
      </c>
      <c r="B93" s="2">
        <f t="shared" si="6"/>
        <v>39783</v>
      </c>
      <c r="C93" s="2">
        <f t="shared" si="7"/>
        <v>0.6777777777777777</v>
      </c>
      <c r="D93" s="10">
        <f t="shared" si="8"/>
        <v>204.90723333333335</v>
      </c>
      <c r="E93" s="9">
        <f t="shared" si="9"/>
        <v>18.47195</v>
      </c>
      <c r="F93" s="8">
        <f t="shared" si="10"/>
        <v>5.808921</v>
      </c>
      <c r="G93" s="11" t="e">
        <f t="shared" si="11"/>
        <v>#DIV/0!</v>
      </c>
    </row>
    <row r="94" spans="1:7" ht="15">
      <c r="A94" s="1" t="s">
        <v>200</v>
      </c>
      <c r="B94" s="2">
        <f t="shared" si="6"/>
        <v>39783</v>
      </c>
      <c r="C94" s="2">
        <f t="shared" si="7"/>
        <v>0.6784722222222223</v>
      </c>
      <c r="D94" s="10">
        <f t="shared" si="8"/>
        <v>205.13939944444445</v>
      </c>
      <c r="E94" s="9">
        <f t="shared" si="9"/>
        <v>18.39795833333333</v>
      </c>
      <c r="F94" s="8">
        <f t="shared" si="10"/>
        <v>5.808928</v>
      </c>
      <c r="G94" s="11" t="e">
        <f t="shared" si="11"/>
        <v>#DIV/0!</v>
      </c>
    </row>
    <row r="95" spans="1:7" ht="15">
      <c r="A95" s="1" t="s">
        <v>201</v>
      </c>
      <c r="B95" s="2">
        <f t="shared" si="6"/>
        <v>39783</v>
      </c>
      <c r="C95" s="2">
        <f t="shared" si="7"/>
        <v>0.6791666666666667</v>
      </c>
      <c r="D95" s="10">
        <f t="shared" si="8"/>
        <v>205.37123722222222</v>
      </c>
      <c r="E95" s="9">
        <f t="shared" si="9"/>
        <v>18.32332222222222</v>
      </c>
      <c r="F95" s="8">
        <f t="shared" si="10"/>
        <v>5.808936</v>
      </c>
      <c r="G95" s="11" t="e">
        <f t="shared" si="11"/>
        <v>#DIV/0!</v>
      </c>
    </row>
    <row r="96" spans="1:7" ht="15">
      <c r="A96" s="1" t="s">
        <v>202</v>
      </c>
      <c r="B96" s="2">
        <f t="shared" si="6"/>
        <v>39783</v>
      </c>
      <c r="C96" s="2">
        <f t="shared" si="7"/>
        <v>0.6798611111111111</v>
      </c>
      <c r="D96" s="10">
        <f t="shared" si="8"/>
        <v>205.602745</v>
      </c>
      <c r="E96" s="9">
        <f t="shared" si="9"/>
        <v>18.24805</v>
      </c>
      <c r="F96" s="8">
        <f t="shared" si="10"/>
        <v>5.808943</v>
      </c>
      <c r="G96" s="11" t="e">
        <f t="shared" si="11"/>
        <v>#DIV/0!</v>
      </c>
    </row>
    <row r="97" spans="1:7" ht="15">
      <c r="A97" s="1" t="s">
        <v>203</v>
      </c>
      <c r="B97" s="2">
        <f t="shared" si="6"/>
        <v>39783</v>
      </c>
      <c r="C97" s="2">
        <f t="shared" si="7"/>
        <v>0.6805555555555555</v>
      </c>
      <c r="D97" s="10">
        <f t="shared" si="8"/>
        <v>205.83392166666667</v>
      </c>
      <c r="E97" s="9">
        <f t="shared" si="9"/>
        <v>18.17213888888889</v>
      </c>
      <c r="F97" s="8">
        <f t="shared" si="10"/>
        <v>5.80895</v>
      </c>
      <c r="G97" s="11" t="e">
        <f t="shared" si="11"/>
        <v>#DIV/0!</v>
      </c>
    </row>
    <row r="98" spans="1:7" ht="15">
      <c r="A98" s="1" t="s">
        <v>204</v>
      </c>
      <c r="B98" s="2">
        <f t="shared" si="6"/>
        <v>39783</v>
      </c>
      <c r="C98" s="2">
        <f t="shared" si="7"/>
        <v>0.68125</v>
      </c>
      <c r="D98" s="10">
        <f t="shared" si="8"/>
        <v>206.06476527777778</v>
      </c>
      <c r="E98" s="9">
        <f t="shared" si="9"/>
        <v>18.095594444444444</v>
      </c>
      <c r="F98" s="8">
        <f t="shared" si="10"/>
        <v>5.808957</v>
      </c>
      <c r="G98" s="11" t="e">
        <f t="shared" si="11"/>
        <v>#DIV/0!</v>
      </c>
    </row>
    <row r="99" spans="1:7" ht="15">
      <c r="A99" s="1" t="s">
        <v>205</v>
      </c>
      <c r="B99" s="2">
        <f t="shared" si="6"/>
        <v>39783</v>
      </c>
      <c r="C99" s="2">
        <f t="shared" si="7"/>
        <v>0.6819444444444445</v>
      </c>
      <c r="D99" s="10">
        <f t="shared" si="8"/>
        <v>206.29527416666667</v>
      </c>
      <c r="E99" s="9">
        <f t="shared" si="9"/>
        <v>18.018416666666667</v>
      </c>
      <c r="F99" s="8">
        <f t="shared" si="10"/>
        <v>5.808965</v>
      </c>
      <c r="G99" s="11" t="e">
        <f t="shared" si="11"/>
        <v>#DIV/0!</v>
      </c>
    </row>
    <row r="100" spans="1:7" ht="15">
      <c r="A100" s="1" t="s">
        <v>206</v>
      </c>
      <c r="B100" s="2">
        <f t="shared" si="6"/>
        <v>39783</v>
      </c>
      <c r="C100" s="2">
        <f t="shared" si="7"/>
        <v>0.6826388888888889</v>
      </c>
      <c r="D100" s="10">
        <f t="shared" si="8"/>
        <v>206.5254475</v>
      </c>
      <c r="E100" s="9">
        <f t="shared" si="9"/>
        <v>17.940608333333333</v>
      </c>
      <c r="F100" s="8">
        <f t="shared" si="10"/>
        <v>5.808972</v>
      </c>
      <c r="G100" s="11" t="e">
        <f t="shared" si="11"/>
        <v>#DIV/0!</v>
      </c>
    </row>
    <row r="101" spans="1:7" ht="15">
      <c r="A101" s="1" t="s">
        <v>207</v>
      </c>
      <c r="B101" s="2">
        <f t="shared" si="6"/>
        <v>39783</v>
      </c>
      <c r="C101" s="2">
        <f t="shared" si="7"/>
        <v>0.6833333333333332</v>
      </c>
      <c r="D101" s="10">
        <f t="shared" si="8"/>
        <v>206.75528305555557</v>
      </c>
      <c r="E101" s="9">
        <f t="shared" si="9"/>
        <v>17.862169444444447</v>
      </c>
      <c r="F101" s="8">
        <f t="shared" si="10"/>
        <v>5.808979</v>
      </c>
      <c r="G101" s="11" t="e">
        <f t="shared" si="11"/>
        <v>#DIV/0!</v>
      </c>
    </row>
    <row r="102" spans="1:7" ht="15">
      <c r="A102" s="1" t="s">
        <v>208</v>
      </c>
      <c r="B102" s="2">
        <f t="shared" si="6"/>
        <v>39783</v>
      </c>
      <c r="C102" s="2">
        <f t="shared" si="7"/>
        <v>0.6840277777777778</v>
      </c>
      <c r="D102" s="10">
        <f t="shared" si="8"/>
        <v>206.98478027777776</v>
      </c>
      <c r="E102" s="9">
        <f t="shared" si="9"/>
        <v>17.78310833333333</v>
      </c>
      <c r="F102" s="8">
        <f t="shared" si="10"/>
        <v>5.808986</v>
      </c>
      <c r="G102" s="11" t="e">
        <f t="shared" si="11"/>
        <v>#DIV/0!</v>
      </c>
    </row>
    <row r="103" spans="1:7" ht="15">
      <c r="A103" s="1" t="s">
        <v>209</v>
      </c>
      <c r="B103" s="2">
        <f t="shared" si="6"/>
        <v>39783</v>
      </c>
      <c r="C103" s="2">
        <f t="shared" si="7"/>
        <v>0.6847222222222222</v>
      </c>
      <c r="D103" s="10">
        <f t="shared" si="8"/>
        <v>207.2139372222222</v>
      </c>
      <c r="E103" s="9">
        <f t="shared" si="9"/>
        <v>17.703419444444442</v>
      </c>
      <c r="F103" s="8">
        <f t="shared" si="10"/>
        <v>5.808993</v>
      </c>
      <c r="G103" s="11" t="e">
        <f t="shared" si="11"/>
        <v>#DIV/0!</v>
      </c>
    </row>
    <row r="104" spans="1:7" ht="15">
      <c r="A104" s="1" t="s">
        <v>210</v>
      </c>
      <c r="B104" s="2">
        <f t="shared" si="6"/>
        <v>39783</v>
      </c>
      <c r="C104" s="2">
        <f t="shared" si="7"/>
        <v>0.6854166666666667</v>
      </c>
      <c r="D104" s="10">
        <f t="shared" si="8"/>
        <v>207.44275277777777</v>
      </c>
      <c r="E104" s="9">
        <f t="shared" si="9"/>
        <v>17.62311111111111</v>
      </c>
      <c r="F104" s="8">
        <f t="shared" si="10"/>
        <v>5.809001</v>
      </c>
      <c r="G104" s="11" t="e">
        <f t="shared" si="11"/>
        <v>#DIV/0!</v>
      </c>
    </row>
    <row r="105" spans="1:7" ht="15">
      <c r="A105" s="1" t="s">
        <v>211</v>
      </c>
      <c r="B105" s="2">
        <f t="shared" si="6"/>
        <v>39783</v>
      </c>
      <c r="C105" s="2">
        <f t="shared" si="7"/>
        <v>0.686111111111111</v>
      </c>
      <c r="D105" s="10">
        <f t="shared" si="8"/>
        <v>207.67122555555554</v>
      </c>
      <c r="E105" s="9">
        <f t="shared" si="9"/>
        <v>17.542180555555557</v>
      </c>
      <c r="F105" s="8">
        <f t="shared" si="10"/>
        <v>5.809008</v>
      </c>
      <c r="G105" s="11" t="e">
        <f t="shared" si="11"/>
        <v>#DIV/0!</v>
      </c>
    </row>
    <row r="106" spans="1:7" ht="15">
      <c r="A106" s="1" t="s">
        <v>212</v>
      </c>
      <c r="B106" s="2">
        <f t="shared" si="6"/>
        <v>39783</v>
      </c>
      <c r="C106" s="2">
        <f t="shared" si="7"/>
        <v>0.6868055555555556</v>
      </c>
      <c r="D106" s="10">
        <f t="shared" si="8"/>
        <v>207.89935444444444</v>
      </c>
      <c r="E106" s="9">
        <f t="shared" si="9"/>
        <v>17.460633333333334</v>
      </c>
      <c r="F106" s="8">
        <f t="shared" si="10"/>
        <v>5.809015</v>
      </c>
      <c r="G106" s="11" t="e">
        <f t="shared" si="11"/>
        <v>#DIV/0!</v>
      </c>
    </row>
    <row r="107" spans="1:7" ht="15">
      <c r="A107" s="1" t="s">
        <v>213</v>
      </c>
      <c r="B107" s="2">
        <f t="shared" si="6"/>
        <v>39783</v>
      </c>
      <c r="C107" s="2">
        <f t="shared" si="7"/>
        <v>0.6875</v>
      </c>
      <c r="D107" s="10">
        <f t="shared" si="8"/>
        <v>208.12713805555558</v>
      </c>
      <c r="E107" s="9">
        <f t="shared" si="9"/>
        <v>17.37847222222222</v>
      </c>
      <c r="F107" s="8">
        <f t="shared" si="10"/>
        <v>5.809022</v>
      </c>
      <c r="G107" s="11" t="e">
        <f t="shared" si="11"/>
        <v>#DIV/0!</v>
      </c>
    </row>
    <row r="108" spans="1:7" ht="15">
      <c r="A108" s="1" t="s">
        <v>214</v>
      </c>
      <c r="B108" s="2">
        <f t="shared" si="6"/>
        <v>39783</v>
      </c>
      <c r="C108" s="2">
        <f t="shared" si="7"/>
        <v>0.6881944444444444</v>
      </c>
      <c r="D108" s="10">
        <f t="shared" si="8"/>
        <v>208.35457527777777</v>
      </c>
      <c r="E108" s="9">
        <f t="shared" si="9"/>
        <v>17.295697222222223</v>
      </c>
      <c r="F108" s="8">
        <f t="shared" si="10"/>
        <v>5.809029</v>
      </c>
      <c r="G108" s="11" t="e">
        <f t="shared" si="11"/>
        <v>#DIV/0!</v>
      </c>
    </row>
    <row r="109" spans="1:7" ht="15">
      <c r="A109" s="1" t="s">
        <v>215</v>
      </c>
      <c r="B109" s="2">
        <f t="shared" si="6"/>
        <v>39783</v>
      </c>
      <c r="C109" s="2">
        <f t="shared" si="7"/>
        <v>0.688888888888889</v>
      </c>
      <c r="D109" s="10">
        <f t="shared" si="8"/>
        <v>208.58166527777777</v>
      </c>
      <c r="E109" s="9">
        <f t="shared" si="9"/>
        <v>17.21231111111111</v>
      </c>
      <c r="F109" s="8">
        <f t="shared" si="10"/>
        <v>5.809037</v>
      </c>
      <c r="G109" s="11" t="e">
        <f t="shared" si="11"/>
        <v>#DIV/0!</v>
      </c>
    </row>
    <row r="110" spans="1:7" ht="15">
      <c r="A110" s="1" t="s">
        <v>216</v>
      </c>
      <c r="B110" s="2">
        <f t="shared" si="6"/>
        <v>39783</v>
      </c>
      <c r="C110" s="2">
        <f t="shared" si="7"/>
        <v>0.6895833333333333</v>
      </c>
      <c r="D110" s="10">
        <f t="shared" si="8"/>
        <v>208.8084063888889</v>
      </c>
      <c r="E110" s="9">
        <f t="shared" si="9"/>
        <v>17.128316666666667</v>
      </c>
      <c r="F110" s="8">
        <f t="shared" si="10"/>
        <v>5.809044</v>
      </c>
      <c r="G110" s="11" t="e">
        <f t="shared" si="11"/>
        <v>#DIV/0!</v>
      </c>
    </row>
    <row r="111" spans="1:7" ht="15">
      <c r="A111" s="1" t="s">
        <v>217</v>
      </c>
      <c r="B111" s="2">
        <f t="shared" si="6"/>
        <v>39783</v>
      </c>
      <c r="C111" s="2">
        <f t="shared" si="7"/>
        <v>0.6902777777777778</v>
      </c>
      <c r="D111" s="10">
        <f t="shared" si="8"/>
        <v>209.03479777777778</v>
      </c>
      <c r="E111" s="9">
        <f t="shared" si="9"/>
        <v>17.04371388888889</v>
      </c>
      <c r="F111" s="8">
        <f t="shared" si="10"/>
        <v>5.809051</v>
      </c>
      <c r="G111" s="11" t="e">
        <f t="shared" si="11"/>
        <v>#DIV/0!</v>
      </c>
    </row>
    <row r="112" spans="1:7" ht="15">
      <c r="A112" s="1" t="s">
        <v>218</v>
      </c>
      <c r="B112" s="2">
        <f t="shared" si="6"/>
        <v>39783</v>
      </c>
      <c r="C112" s="2">
        <f t="shared" si="7"/>
        <v>0.6909722222222222</v>
      </c>
      <c r="D112" s="10">
        <f t="shared" si="8"/>
        <v>209.26083833333334</v>
      </c>
      <c r="E112" s="9">
        <f t="shared" si="9"/>
        <v>16.95851111111111</v>
      </c>
      <c r="F112" s="8">
        <f t="shared" si="10"/>
        <v>5.809058</v>
      </c>
      <c r="G112" s="11" t="e">
        <f t="shared" si="11"/>
        <v>#DIV/0!</v>
      </c>
    </row>
    <row r="113" spans="1:7" ht="15">
      <c r="A113" s="1" t="s">
        <v>219</v>
      </c>
      <c r="B113" s="2">
        <f t="shared" si="6"/>
        <v>39783</v>
      </c>
      <c r="C113" s="2">
        <f t="shared" si="7"/>
        <v>0.6916666666666668</v>
      </c>
      <c r="D113" s="10">
        <f t="shared" si="8"/>
        <v>209.4865275</v>
      </c>
      <c r="E113" s="9">
        <f t="shared" si="9"/>
        <v>16.87270277777778</v>
      </c>
      <c r="F113" s="8">
        <f t="shared" si="10"/>
        <v>5.809066</v>
      </c>
      <c r="G113" s="11" t="e">
        <f t="shared" si="11"/>
        <v>#DIV/0!</v>
      </c>
    </row>
    <row r="114" spans="1:7" ht="15">
      <c r="A114" s="1" t="s">
        <v>220</v>
      </c>
      <c r="B114" s="2">
        <f t="shared" si="6"/>
        <v>39783</v>
      </c>
      <c r="C114" s="2">
        <f t="shared" si="7"/>
        <v>0.6923611111111111</v>
      </c>
      <c r="D114" s="10">
        <f t="shared" si="8"/>
        <v>209.7118636111111</v>
      </c>
      <c r="E114" s="9">
        <f t="shared" si="9"/>
        <v>16.786297222222224</v>
      </c>
      <c r="F114" s="8">
        <f t="shared" si="10"/>
        <v>5.809073</v>
      </c>
      <c r="G114" s="11" t="e">
        <f t="shared" si="11"/>
        <v>#DIV/0!</v>
      </c>
    </row>
    <row r="115" spans="1:7" ht="15">
      <c r="A115" s="1" t="s">
        <v>521</v>
      </c>
      <c r="B115" s="2">
        <f t="shared" si="6"/>
        <v>39783</v>
      </c>
      <c r="C115" s="2">
        <f t="shared" si="7"/>
        <v>0.6930555555555555</v>
      </c>
      <c r="D115" s="10">
        <f t="shared" si="8"/>
        <v>209.93684638888888</v>
      </c>
      <c r="E115" s="9">
        <f t="shared" si="9"/>
        <v>16.699294444444444</v>
      </c>
      <c r="F115" s="8">
        <f t="shared" si="10"/>
        <v>5.80908</v>
      </c>
      <c r="G115" s="11" t="e">
        <f t="shared" si="11"/>
        <v>#DIV/0!</v>
      </c>
    </row>
    <row r="116" spans="1:7" ht="15">
      <c r="A116" s="1" t="s">
        <v>522</v>
      </c>
      <c r="B116" s="2">
        <f t="shared" si="6"/>
        <v>39783</v>
      </c>
      <c r="C116" s="2">
        <f t="shared" si="7"/>
        <v>0.69375</v>
      </c>
      <c r="D116" s="10">
        <f t="shared" si="8"/>
        <v>210.16147444444445</v>
      </c>
      <c r="E116" s="9">
        <f t="shared" si="9"/>
        <v>16.611694444444446</v>
      </c>
      <c r="F116" s="8">
        <f t="shared" si="10"/>
        <v>5.809087</v>
      </c>
      <c r="G116" s="11" t="e">
        <f t="shared" si="11"/>
        <v>#DIV/0!</v>
      </c>
    </row>
    <row r="117" spans="1:7" ht="15">
      <c r="A117" s="1" t="s">
        <v>221</v>
      </c>
      <c r="B117" s="2">
        <f t="shared" si="6"/>
        <v>39783</v>
      </c>
      <c r="C117" s="2">
        <f t="shared" si="7"/>
        <v>0.6944444444444445</v>
      </c>
      <c r="D117" s="10">
        <f t="shared" si="8"/>
        <v>210.38574694444443</v>
      </c>
      <c r="E117" s="9">
        <f t="shared" si="9"/>
        <v>16.523505555555555</v>
      </c>
      <c r="F117" s="8">
        <f t="shared" si="10"/>
        <v>5.809094</v>
      </c>
      <c r="G117" s="11" t="e">
        <f t="shared" si="11"/>
        <v>#DIV/0!</v>
      </c>
    </row>
    <row r="118" spans="1:7" ht="15">
      <c r="A118" s="1" t="s">
        <v>222</v>
      </c>
      <c r="B118" s="2">
        <f t="shared" si="6"/>
        <v>39783</v>
      </c>
      <c r="C118" s="2">
        <f t="shared" si="7"/>
        <v>0.6951388888888889</v>
      </c>
      <c r="D118" s="10">
        <f t="shared" si="8"/>
        <v>210.60966305555556</v>
      </c>
      <c r="E118" s="9">
        <f t="shared" si="9"/>
        <v>16.434722222222224</v>
      </c>
      <c r="F118" s="8">
        <f t="shared" si="10"/>
        <v>5.809102</v>
      </c>
      <c r="G118" s="11" t="e">
        <f t="shared" si="11"/>
        <v>#DIV/0!</v>
      </c>
    </row>
    <row r="119" spans="1:7" ht="15">
      <c r="A119" s="1" t="s">
        <v>223</v>
      </c>
      <c r="B119" s="2">
        <f t="shared" si="6"/>
        <v>39783</v>
      </c>
      <c r="C119" s="2">
        <f t="shared" si="7"/>
        <v>0.6958333333333333</v>
      </c>
      <c r="D119" s="10">
        <f t="shared" si="8"/>
        <v>210.8332225</v>
      </c>
      <c r="E119" s="9">
        <f t="shared" si="9"/>
        <v>16.345352777777777</v>
      </c>
      <c r="F119" s="8">
        <f t="shared" si="10"/>
        <v>5.809109</v>
      </c>
      <c r="G119" s="11" t="e">
        <f t="shared" si="11"/>
        <v>#DIV/0!</v>
      </c>
    </row>
    <row r="120" spans="1:7" ht="15">
      <c r="A120" s="1" t="s">
        <v>224</v>
      </c>
      <c r="B120" s="2">
        <f t="shared" si="6"/>
        <v>39783</v>
      </c>
      <c r="C120" s="2">
        <f t="shared" si="7"/>
        <v>0.6965277777777777</v>
      </c>
      <c r="D120" s="10">
        <f t="shared" si="8"/>
        <v>211.0564238888889</v>
      </c>
      <c r="E120" s="9">
        <f t="shared" si="9"/>
        <v>16.25539722222222</v>
      </c>
      <c r="F120" s="8">
        <f t="shared" si="10"/>
        <v>5.809116</v>
      </c>
      <c r="G120" s="11" t="e">
        <f t="shared" si="11"/>
        <v>#DIV/0!</v>
      </c>
    </row>
    <row r="121" spans="1:7" ht="15">
      <c r="A121" s="1" t="s">
        <v>225</v>
      </c>
      <c r="B121" s="2">
        <f t="shared" si="6"/>
        <v>39783</v>
      </c>
      <c r="C121" s="2">
        <f t="shared" si="7"/>
        <v>0.6972222222222223</v>
      </c>
      <c r="D121" s="10">
        <f t="shared" si="8"/>
        <v>211.27926666666667</v>
      </c>
      <c r="E121" s="9">
        <f t="shared" si="9"/>
        <v>16.16485833333333</v>
      </c>
      <c r="F121" s="8">
        <f t="shared" si="10"/>
        <v>5.809123</v>
      </c>
      <c r="G121" s="11" t="e">
        <f t="shared" si="11"/>
        <v>#DIV/0!</v>
      </c>
    </row>
    <row r="122" spans="1:7" ht="15">
      <c r="A122" s="1" t="s">
        <v>226</v>
      </c>
      <c r="B122" s="2">
        <f t="shared" si="6"/>
        <v>39783</v>
      </c>
      <c r="C122" s="2">
        <f t="shared" si="7"/>
        <v>0.6979166666666666</v>
      </c>
      <c r="D122" s="10">
        <f t="shared" si="8"/>
        <v>211.50175027777777</v>
      </c>
      <c r="E122" s="9">
        <f t="shared" si="9"/>
        <v>16.07373888888889</v>
      </c>
      <c r="F122" s="8">
        <f t="shared" si="10"/>
        <v>5.809131</v>
      </c>
      <c r="G122" s="11" t="e">
        <f t="shared" si="11"/>
        <v>#DIV/0!</v>
      </c>
    </row>
    <row r="123" spans="1:7" ht="15">
      <c r="A123" s="1" t="s">
        <v>227</v>
      </c>
      <c r="B123" s="2">
        <f t="shared" si="6"/>
        <v>39783</v>
      </c>
      <c r="C123" s="2">
        <f t="shared" si="7"/>
        <v>0.6986111111111111</v>
      </c>
      <c r="D123" s="10">
        <f t="shared" si="8"/>
        <v>211.7238738888889</v>
      </c>
      <c r="E123" s="9">
        <f t="shared" si="9"/>
        <v>15.982041666666667</v>
      </c>
      <c r="F123" s="8">
        <f t="shared" si="10"/>
        <v>5.809138</v>
      </c>
      <c r="G123" s="11" t="e">
        <f t="shared" si="11"/>
        <v>#DIV/0!</v>
      </c>
    </row>
    <row r="124" spans="1:7" ht="15">
      <c r="A124" s="1" t="s">
        <v>228</v>
      </c>
      <c r="B124" s="2">
        <f t="shared" si="6"/>
        <v>39783</v>
      </c>
      <c r="C124" s="2">
        <f t="shared" si="7"/>
        <v>0.6993055555555556</v>
      </c>
      <c r="D124" s="10">
        <f t="shared" si="8"/>
        <v>211.94563694444446</v>
      </c>
      <c r="E124" s="9">
        <f t="shared" si="9"/>
        <v>15.889763888888888</v>
      </c>
      <c r="F124" s="8">
        <f t="shared" si="10"/>
        <v>5.809145</v>
      </c>
      <c r="G124" s="11" t="e">
        <f t="shared" si="11"/>
        <v>#DIV/0!</v>
      </c>
    </row>
    <row r="125" spans="1:7" ht="15">
      <c r="A125" s="1" t="s">
        <v>523</v>
      </c>
      <c r="B125" s="2">
        <f t="shared" si="6"/>
        <v>39783</v>
      </c>
      <c r="C125" s="2">
        <f t="shared" si="7"/>
        <v>0.7000000000000001</v>
      </c>
      <c r="D125" s="10">
        <f t="shared" si="8"/>
        <v>212.16703888888887</v>
      </c>
      <c r="E125" s="9">
        <f t="shared" si="9"/>
        <v>15.796916666666666</v>
      </c>
      <c r="F125" s="8">
        <f t="shared" si="10"/>
        <v>5.809152</v>
      </c>
      <c r="G125" s="11" t="e">
        <f t="shared" si="11"/>
        <v>#DIV/0!</v>
      </c>
    </row>
    <row r="126" spans="1:7" ht="15">
      <c r="A126" s="1" t="s">
        <v>229</v>
      </c>
      <c r="B126" s="2">
        <f t="shared" si="6"/>
        <v>39783</v>
      </c>
      <c r="C126" s="2">
        <f t="shared" si="7"/>
        <v>0.7006944444444444</v>
      </c>
      <c r="D126" s="10">
        <f t="shared" si="8"/>
        <v>212.38807888888888</v>
      </c>
      <c r="E126" s="9">
        <f t="shared" si="9"/>
        <v>15.703494444444443</v>
      </c>
      <c r="F126" s="8">
        <f t="shared" si="10"/>
        <v>5.809159</v>
      </c>
      <c r="G126" s="11" t="e">
        <f t="shared" si="11"/>
        <v>#DIV/0!</v>
      </c>
    </row>
    <row r="127" spans="1:7" ht="15">
      <c r="A127" s="1" t="s">
        <v>230</v>
      </c>
      <c r="B127" s="2">
        <f t="shared" si="6"/>
        <v>39783</v>
      </c>
      <c r="C127" s="2">
        <f t="shared" si="7"/>
        <v>0.7013888888888888</v>
      </c>
      <c r="D127" s="10">
        <f t="shared" si="8"/>
        <v>212.60875666666666</v>
      </c>
      <c r="E127" s="9">
        <f t="shared" si="9"/>
        <v>15.609502777777777</v>
      </c>
      <c r="F127" s="8">
        <f t="shared" si="10"/>
        <v>5.809167</v>
      </c>
      <c r="G127" s="11" t="e">
        <f t="shared" si="11"/>
        <v>#DIV/0!</v>
      </c>
    </row>
    <row r="128" spans="1:7" ht="15">
      <c r="A128" s="1" t="s">
        <v>231</v>
      </c>
      <c r="B128" s="2">
        <f t="shared" si="6"/>
        <v>39783</v>
      </c>
      <c r="C128" s="2">
        <f t="shared" si="7"/>
        <v>0.7020833333333334</v>
      </c>
      <c r="D128" s="10">
        <f t="shared" si="8"/>
        <v>212.82907194444445</v>
      </c>
      <c r="E128" s="9">
        <f t="shared" si="9"/>
        <v>15.514944444444444</v>
      </c>
      <c r="F128" s="8">
        <f t="shared" si="10"/>
        <v>5.809174</v>
      </c>
      <c r="G128" s="11" t="e">
        <f t="shared" si="11"/>
        <v>#DIV/0!</v>
      </c>
    </row>
    <row r="129" spans="1:7" ht="15">
      <c r="A129" s="1" t="s">
        <v>232</v>
      </c>
      <c r="B129" s="2">
        <f t="shared" si="6"/>
        <v>39783</v>
      </c>
      <c r="C129" s="2">
        <f t="shared" si="7"/>
        <v>0.7027777777777778</v>
      </c>
      <c r="D129" s="10">
        <f t="shared" si="8"/>
        <v>213.0490236111111</v>
      </c>
      <c r="E129" s="9">
        <f t="shared" si="9"/>
        <v>15.419819444444444</v>
      </c>
      <c r="F129" s="8">
        <f t="shared" si="10"/>
        <v>5.809181</v>
      </c>
      <c r="G129" s="11" t="e">
        <f t="shared" si="11"/>
        <v>#DIV/0!</v>
      </c>
    </row>
    <row r="130" spans="1:7" ht="15">
      <c r="A130" s="1" t="s">
        <v>233</v>
      </c>
      <c r="B130" s="2">
        <f t="shared" si="6"/>
        <v>39783</v>
      </c>
      <c r="C130" s="2">
        <f t="shared" si="7"/>
        <v>0.7034722222222222</v>
      </c>
      <c r="D130" s="10">
        <f t="shared" si="8"/>
        <v>213.2686116666667</v>
      </c>
      <c r="E130" s="9">
        <f t="shared" si="9"/>
        <v>15.32413611111111</v>
      </c>
      <c r="F130" s="8">
        <f t="shared" si="10"/>
        <v>5.809188</v>
      </c>
      <c r="G130" s="11" t="e">
        <f t="shared" si="11"/>
        <v>#DIV/0!</v>
      </c>
    </row>
    <row r="131" spans="1:7" ht="15">
      <c r="A131" s="1" t="s">
        <v>234</v>
      </c>
      <c r="B131" s="2">
        <f t="shared" si="6"/>
        <v>39783</v>
      </c>
      <c r="C131" s="2">
        <f t="shared" si="7"/>
        <v>0.7041666666666666</v>
      </c>
      <c r="D131" s="10">
        <f t="shared" si="8"/>
        <v>213.48783555555553</v>
      </c>
      <c r="E131" s="9">
        <f t="shared" si="9"/>
        <v>15.22788888888889</v>
      </c>
      <c r="F131" s="8">
        <f t="shared" si="10"/>
        <v>5.809196</v>
      </c>
      <c r="G131" s="11" t="e">
        <f t="shared" si="11"/>
        <v>#DIV/0!</v>
      </c>
    </row>
    <row r="132" spans="1:7" ht="15">
      <c r="A132" s="1" t="s">
        <v>235</v>
      </c>
      <c r="B132" s="2">
        <f t="shared" si="6"/>
        <v>39783</v>
      </c>
      <c r="C132" s="2">
        <f t="shared" si="7"/>
        <v>0.7048611111111112</v>
      </c>
      <c r="D132" s="10">
        <f t="shared" si="8"/>
        <v>213.706695</v>
      </c>
      <c r="E132" s="9">
        <f t="shared" si="9"/>
        <v>15.131083333333335</v>
      </c>
      <c r="F132" s="8">
        <f t="shared" si="10"/>
        <v>5.809203</v>
      </c>
      <c r="G132" s="11" t="e">
        <f t="shared" si="11"/>
        <v>#DIV/0!</v>
      </c>
    </row>
    <row r="133" spans="1:7" ht="15">
      <c r="A133" s="1" t="s">
        <v>236</v>
      </c>
      <c r="B133" s="2">
        <f t="shared" si="6"/>
        <v>39783</v>
      </c>
      <c r="C133" s="2">
        <f t="shared" si="7"/>
        <v>0.7055555555555556</v>
      </c>
      <c r="D133" s="10">
        <f t="shared" si="8"/>
        <v>213.9251897222222</v>
      </c>
      <c r="E133" s="9">
        <f t="shared" si="9"/>
        <v>15.033725</v>
      </c>
      <c r="F133" s="8">
        <f t="shared" si="10"/>
        <v>5.80921</v>
      </c>
      <c r="G133" s="11" t="e">
        <f t="shared" si="11"/>
        <v>#DIV/0!</v>
      </c>
    </row>
    <row r="134" spans="1:7" ht="15">
      <c r="A134" s="1" t="s">
        <v>237</v>
      </c>
      <c r="B134" s="2">
        <f t="shared" si="6"/>
        <v>39783</v>
      </c>
      <c r="C134" s="2">
        <f t="shared" si="7"/>
        <v>0.7062499999999999</v>
      </c>
      <c r="D134" s="10">
        <f t="shared" si="8"/>
        <v>214.14331916666666</v>
      </c>
      <c r="E134" s="9">
        <f t="shared" si="9"/>
        <v>14.93581111111111</v>
      </c>
      <c r="F134" s="8">
        <f t="shared" si="10"/>
        <v>5.809217</v>
      </c>
      <c r="G134" s="11" t="e">
        <f t="shared" si="11"/>
        <v>#DIV/0!</v>
      </c>
    </row>
    <row r="135" spans="1:7" ht="15">
      <c r="A135" s="1" t="s">
        <v>238</v>
      </c>
      <c r="B135" s="2">
        <f t="shared" si="6"/>
        <v>39783</v>
      </c>
      <c r="C135" s="2">
        <f t="shared" si="7"/>
        <v>0.7069444444444444</v>
      </c>
      <c r="D135" s="10">
        <f t="shared" si="8"/>
        <v>214.36108333333334</v>
      </c>
      <c r="E135" s="9">
        <f t="shared" si="9"/>
        <v>14.837347222222222</v>
      </c>
      <c r="F135" s="8">
        <f t="shared" si="10"/>
        <v>5.809225</v>
      </c>
      <c r="G135" s="11" t="e">
        <f t="shared" si="11"/>
        <v>#DIV/0!</v>
      </c>
    </row>
    <row r="136" spans="1:7" ht="15">
      <c r="A136" s="1" t="s">
        <v>239</v>
      </c>
      <c r="B136" s="2">
        <f t="shared" si="6"/>
        <v>39783</v>
      </c>
      <c r="C136" s="2">
        <f t="shared" si="7"/>
        <v>0.7076388888888889</v>
      </c>
      <c r="D136" s="10">
        <f t="shared" si="8"/>
        <v>214.57848166666668</v>
      </c>
      <c r="E136" s="9">
        <f t="shared" si="9"/>
        <v>14.73833611111111</v>
      </c>
      <c r="F136" s="8">
        <f t="shared" si="10"/>
        <v>5.809232</v>
      </c>
      <c r="G136" s="11" t="e">
        <f t="shared" si="11"/>
        <v>#DIV/0!</v>
      </c>
    </row>
    <row r="137" spans="1:7" ht="15">
      <c r="A137" s="1" t="s">
        <v>240</v>
      </c>
      <c r="B137" s="2">
        <f t="shared" si="6"/>
        <v>39783</v>
      </c>
      <c r="C137" s="2">
        <f t="shared" si="7"/>
        <v>0.7083333333333334</v>
      </c>
      <c r="D137" s="10">
        <f t="shared" si="8"/>
        <v>214.79551416666666</v>
      </c>
      <c r="E137" s="9">
        <f t="shared" si="9"/>
        <v>14.638777777777777</v>
      </c>
      <c r="F137" s="8">
        <f t="shared" si="10"/>
        <v>5.809239</v>
      </c>
      <c r="G137" s="11" t="e">
        <f t="shared" si="11"/>
        <v>#DIV/0!</v>
      </c>
    </row>
    <row r="138" spans="1:7" ht="15">
      <c r="A138" s="1" t="s">
        <v>524</v>
      </c>
      <c r="B138" s="2">
        <f t="shared" si="6"/>
        <v>39783</v>
      </c>
      <c r="C138" s="2">
        <f t="shared" si="7"/>
        <v>0.7090277777777777</v>
      </c>
      <c r="D138" s="10">
        <f t="shared" si="8"/>
        <v>215.01218055555555</v>
      </c>
      <c r="E138" s="9">
        <f t="shared" si="9"/>
        <v>14.538675</v>
      </c>
      <c r="F138" s="8">
        <f t="shared" si="10"/>
        <v>5.809246</v>
      </c>
      <c r="G138" s="11" t="e">
        <f t="shared" si="11"/>
        <v>#DIV/0!</v>
      </c>
    </row>
    <row r="139" spans="1:7" ht="15">
      <c r="A139" s="1" t="s">
        <v>241</v>
      </c>
      <c r="B139" s="2">
        <f t="shared" si="6"/>
        <v>39783</v>
      </c>
      <c r="C139" s="2">
        <f t="shared" si="7"/>
        <v>0.7097222222222223</v>
      </c>
      <c r="D139" s="10">
        <f t="shared" si="8"/>
        <v>215.22848055555556</v>
      </c>
      <c r="E139" s="9">
        <f t="shared" si="9"/>
        <v>14.438030555555557</v>
      </c>
      <c r="F139" s="8">
        <f t="shared" si="10"/>
        <v>5.809253</v>
      </c>
      <c r="G139" s="11" t="e">
        <f t="shared" si="11"/>
        <v>#DIV/0!</v>
      </c>
    </row>
    <row r="140" spans="1:7" ht="15">
      <c r="A140" s="1" t="s">
        <v>242</v>
      </c>
      <c r="B140" s="2">
        <f t="shared" si="6"/>
        <v>39783</v>
      </c>
      <c r="C140" s="2">
        <f t="shared" si="7"/>
        <v>0.7104166666666667</v>
      </c>
      <c r="D140" s="10">
        <f t="shared" si="8"/>
        <v>215.44441416666666</v>
      </c>
      <c r="E140" s="9">
        <f t="shared" si="9"/>
        <v>14.336847222222223</v>
      </c>
      <c r="F140" s="8">
        <f t="shared" si="10"/>
        <v>5.809261</v>
      </c>
      <c r="G140" s="11" t="e">
        <f t="shared" si="11"/>
        <v>#DIV/0!</v>
      </c>
    </row>
    <row r="141" spans="1:7" ht="15">
      <c r="A141" s="1" t="s">
        <v>243</v>
      </c>
      <c r="B141" s="2">
        <f t="shared" si="6"/>
        <v>39783</v>
      </c>
      <c r="C141" s="2">
        <f t="shared" si="7"/>
        <v>0.7111111111111111</v>
      </c>
      <c r="D141" s="10">
        <f t="shared" si="8"/>
        <v>215.6599813888889</v>
      </c>
      <c r="E141" s="9">
        <f t="shared" si="9"/>
        <v>14.235127777777777</v>
      </c>
      <c r="F141" s="8">
        <f t="shared" si="10"/>
        <v>5.809268</v>
      </c>
      <c r="G141" s="11" t="e">
        <f t="shared" si="11"/>
        <v>#DIV/0!</v>
      </c>
    </row>
    <row r="142" spans="1:7" ht="15">
      <c r="A142" s="1" t="s">
        <v>244</v>
      </c>
      <c r="B142" s="2">
        <f t="shared" si="6"/>
        <v>39783</v>
      </c>
      <c r="C142" s="2">
        <f t="shared" si="7"/>
        <v>0.7118055555555555</v>
      </c>
      <c r="D142" s="10">
        <f t="shared" si="8"/>
        <v>215.87518194444445</v>
      </c>
      <c r="E142" s="9">
        <f t="shared" si="9"/>
        <v>14.132872222222222</v>
      </c>
      <c r="F142" s="8">
        <f t="shared" si="10"/>
        <v>5.809275</v>
      </c>
      <c r="G142" s="11" t="e">
        <f t="shared" si="11"/>
        <v>#DIV/0!</v>
      </c>
    </row>
    <row r="143" spans="1:7" ht="15">
      <c r="A143" s="1" t="s">
        <v>245</v>
      </c>
      <c r="B143" s="2">
        <f t="shared" si="6"/>
        <v>39783</v>
      </c>
      <c r="C143" s="2">
        <f t="shared" si="7"/>
        <v>0.7125</v>
      </c>
      <c r="D143" s="10">
        <f t="shared" si="8"/>
        <v>216.09001583333335</v>
      </c>
      <c r="E143" s="9">
        <f t="shared" si="9"/>
        <v>14.030086111111112</v>
      </c>
      <c r="F143" s="8">
        <f t="shared" si="10"/>
        <v>5.809282</v>
      </c>
      <c r="G143" s="11" t="e">
        <f t="shared" si="11"/>
        <v>#DIV/0!</v>
      </c>
    </row>
    <row r="144" spans="1:7" ht="15">
      <c r="A144" s="1" t="s">
        <v>246</v>
      </c>
      <c r="B144" s="2">
        <f t="shared" si="6"/>
        <v>39783</v>
      </c>
      <c r="C144" s="2">
        <f t="shared" si="7"/>
        <v>0.7131944444444445</v>
      </c>
      <c r="D144" s="10">
        <f t="shared" si="8"/>
        <v>216.30448333333334</v>
      </c>
      <c r="E144" s="9">
        <f t="shared" si="9"/>
        <v>13.926769444444444</v>
      </c>
      <c r="F144" s="8">
        <f t="shared" si="10"/>
        <v>5.80929</v>
      </c>
      <c r="G144" s="11" t="e">
        <f t="shared" si="11"/>
        <v>#DIV/0!</v>
      </c>
    </row>
    <row r="145" spans="1:7" ht="15">
      <c r="A145" s="1" t="s">
        <v>247</v>
      </c>
      <c r="B145" s="2">
        <f t="shared" si="6"/>
        <v>39783</v>
      </c>
      <c r="C145" s="2">
        <f t="shared" si="7"/>
        <v>0.7138888888888889</v>
      </c>
      <c r="D145" s="10">
        <f t="shared" si="8"/>
        <v>216.5185838888889</v>
      </c>
      <c r="E145" s="9">
        <f t="shared" si="9"/>
        <v>13.822927777777778</v>
      </c>
      <c r="F145" s="8">
        <f t="shared" si="10"/>
        <v>5.809297</v>
      </c>
      <c r="G145" s="11" t="e">
        <f t="shared" si="11"/>
        <v>#DIV/0!</v>
      </c>
    </row>
    <row r="146" spans="1:7" ht="15">
      <c r="A146" s="1" t="s">
        <v>248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216.73231805555557</v>
      </c>
      <c r="E146" s="9">
        <f aca="true" t="shared" si="15" ref="E146:E209">(VALUE(MID(A146,42,2))+VALUE(MID(A146,45,2))/60+VALUE(MID(A146,48,7))/3600)*(IF(MID(A146,41,1)="-",-1,1))</f>
        <v>13.718558333333334</v>
      </c>
      <c r="F146" s="8">
        <f aca="true" t="shared" si="16" ref="F146:F209">VALUE(MID(A146,56,9))</f>
        <v>5.809304</v>
      </c>
      <c r="G146" s="11" t="e">
        <f aca="true" t="shared" si="17" ref="G146:G209">DEGREES(ATAN($B$6/($B$8*F146)))*60</f>
        <v>#DIV/0!</v>
      </c>
    </row>
    <row r="147" spans="1:7" ht="15">
      <c r="A147" s="1" t="s">
        <v>249</v>
      </c>
      <c r="B147" s="2">
        <f t="shared" si="12"/>
        <v>39783</v>
      </c>
      <c r="C147" s="2">
        <f t="shared" si="13"/>
        <v>0.7152777777777778</v>
      </c>
      <c r="D147" s="10">
        <f t="shared" si="14"/>
        <v>216.94568555555557</v>
      </c>
      <c r="E147" s="9">
        <f t="shared" si="15"/>
        <v>13.613666666666667</v>
      </c>
      <c r="F147" s="8">
        <f t="shared" si="16"/>
        <v>5.809311</v>
      </c>
      <c r="G147" s="11" t="e">
        <f t="shared" si="17"/>
        <v>#DIV/0!</v>
      </c>
    </row>
    <row r="148" spans="1:7" ht="15">
      <c r="A148" s="1" t="s">
        <v>525</v>
      </c>
      <c r="B148" s="2">
        <f t="shared" si="12"/>
        <v>39783</v>
      </c>
      <c r="C148" s="2">
        <f t="shared" si="13"/>
        <v>0.7159722222222222</v>
      </c>
      <c r="D148" s="10">
        <f t="shared" si="14"/>
        <v>217.15868694444444</v>
      </c>
      <c r="E148" s="9">
        <f t="shared" si="15"/>
        <v>13.508255555555555</v>
      </c>
      <c r="F148" s="8">
        <f t="shared" si="16"/>
        <v>5.809319</v>
      </c>
      <c r="G148" s="11" t="e">
        <f t="shared" si="17"/>
        <v>#DIV/0!</v>
      </c>
    </row>
    <row r="149" spans="1:7" ht="15">
      <c r="A149" s="1" t="s">
        <v>526</v>
      </c>
      <c r="B149" s="2">
        <f t="shared" si="12"/>
        <v>39783</v>
      </c>
      <c r="C149" s="2">
        <f t="shared" si="13"/>
        <v>0.7166666666666667</v>
      </c>
      <c r="D149" s="10">
        <f t="shared" si="14"/>
        <v>217.3713216666667</v>
      </c>
      <c r="E149" s="9">
        <f t="shared" si="15"/>
        <v>13.402325000000001</v>
      </c>
      <c r="F149" s="8">
        <f t="shared" si="16"/>
        <v>5.809326</v>
      </c>
      <c r="G149" s="11" t="e">
        <f t="shared" si="17"/>
        <v>#DIV/0!</v>
      </c>
    </row>
    <row r="150" spans="1:7" ht="15">
      <c r="A150" s="1" t="s">
        <v>250</v>
      </c>
      <c r="B150" s="2">
        <f t="shared" si="12"/>
        <v>39783</v>
      </c>
      <c r="C150" s="2">
        <f t="shared" si="13"/>
        <v>0.717361111111111</v>
      </c>
      <c r="D150" s="10">
        <f t="shared" si="14"/>
        <v>217.58359027777777</v>
      </c>
      <c r="E150" s="9">
        <f t="shared" si="15"/>
        <v>13.295880555555556</v>
      </c>
      <c r="F150" s="8">
        <f t="shared" si="16"/>
        <v>5.809333</v>
      </c>
      <c r="G150" s="11" t="e">
        <f t="shared" si="17"/>
        <v>#DIV/0!</v>
      </c>
    </row>
    <row r="151" spans="1:7" ht="15">
      <c r="A151" s="1" t="s">
        <v>251</v>
      </c>
      <c r="B151" s="2">
        <f t="shared" si="12"/>
        <v>39783</v>
      </c>
      <c r="C151" s="2">
        <f t="shared" si="13"/>
        <v>0.7180555555555556</v>
      </c>
      <c r="D151" s="10">
        <f t="shared" si="14"/>
        <v>217.79549305555557</v>
      </c>
      <c r="E151" s="9">
        <f t="shared" si="15"/>
        <v>13.188922222222223</v>
      </c>
      <c r="F151" s="8">
        <f t="shared" si="16"/>
        <v>5.80934</v>
      </c>
      <c r="G151" s="11" t="e">
        <f t="shared" si="17"/>
        <v>#DIV/0!</v>
      </c>
    </row>
    <row r="152" spans="1:7" ht="15">
      <c r="A152" s="1" t="s">
        <v>252</v>
      </c>
      <c r="B152" s="2">
        <f t="shared" si="12"/>
        <v>39783</v>
      </c>
      <c r="C152" s="2">
        <f t="shared" si="13"/>
        <v>0.71875</v>
      </c>
      <c r="D152" s="10">
        <f t="shared" si="14"/>
        <v>218.00703</v>
      </c>
      <c r="E152" s="9">
        <f t="shared" si="15"/>
        <v>13.081452777777777</v>
      </c>
      <c r="F152" s="8">
        <f t="shared" si="16"/>
        <v>5.809347</v>
      </c>
      <c r="G152" s="11" t="e">
        <f t="shared" si="17"/>
        <v>#DIV/0!</v>
      </c>
    </row>
    <row r="153" spans="1:7" ht="15">
      <c r="A153" s="1" t="s">
        <v>253</v>
      </c>
      <c r="B153" s="2">
        <f t="shared" si="12"/>
        <v>39783</v>
      </c>
      <c r="C153" s="2">
        <f t="shared" si="13"/>
        <v>0.7194444444444444</v>
      </c>
      <c r="D153" s="10">
        <f t="shared" si="14"/>
        <v>218.21820166666666</v>
      </c>
      <c r="E153" s="9">
        <f t="shared" si="15"/>
        <v>12.973472222222222</v>
      </c>
      <c r="F153" s="8">
        <f t="shared" si="16"/>
        <v>5.809355</v>
      </c>
      <c r="G153" s="11" t="e">
        <f t="shared" si="17"/>
        <v>#DIV/0!</v>
      </c>
    </row>
    <row r="154" spans="1:7" ht="15">
      <c r="A154" s="1" t="s">
        <v>254</v>
      </c>
      <c r="B154" s="2">
        <f t="shared" si="12"/>
        <v>39783</v>
      </c>
      <c r="C154" s="2">
        <f t="shared" si="13"/>
        <v>0.720138888888889</v>
      </c>
      <c r="D154" s="10">
        <f t="shared" si="14"/>
        <v>218.42900777777777</v>
      </c>
      <c r="E154" s="9">
        <f t="shared" si="15"/>
        <v>12.864988888888888</v>
      </c>
      <c r="F154" s="8">
        <f t="shared" si="16"/>
        <v>5.809362</v>
      </c>
      <c r="G154" s="11" t="e">
        <f t="shared" si="17"/>
        <v>#DIV/0!</v>
      </c>
    </row>
    <row r="155" spans="1:7" ht="15">
      <c r="A155" s="1" t="s">
        <v>255</v>
      </c>
      <c r="B155" s="2">
        <f t="shared" si="12"/>
        <v>39783</v>
      </c>
      <c r="C155" s="2">
        <f t="shared" si="13"/>
        <v>0.7208333333333333</v>
      </c>
      <c r="D155" s="10">
        <f t="shared" si="14"/>
        <v>218.6394488888889</v>
      </c>
      <c r="E155" s="9">
        <f t="shared" si="15"/>
        <v>12.756</v>
      </c>
      <c r="F155" s="8">
        <f t="shared" si="16"/>
        <v>5.809369</v>
      </c>
      <c r="G155" s="11" t="e">
        <f t="shared" si="17"/>
        <v>#DIV/0!</v>
      </c>
    </row>
    <row r="156" spans="1:7" ht="15">
      <c r="A156" s="1" t="s">
        <v>256</v>
      </c>
      <c r="B156" s="2">
        <f t="shared" si="12"/>
        <v>39783</v>
      </c>
      <c r="C156" s="2">
        <f t="shared" si="13"/>
        <v>0.7215277777777778</v>
      </c>
      <c r="D156" s="10">
        <f t="shared" si="14"/>
        <v>218.84952555555557</v>
      </c>
      <c r="E156" s="9">
        <f t="shared" si="15"/>
        <v>12.64651111111111</v>
      </c>
      <c r="F156" s="8">
        <f t="shared" si="16"/>
        <v>5.809376</v>
      </c>
      <c r="G156" s="11" t="e">
        <f t="shared" si="17"/>
        <v>#DIV/0!</v>
      </c>
    </row>
    <row r="157" spans="1:7" ht="15">
      <c r="A157" s="1" t="s">
        <v>257</v>
      </c>
      <c r="B157" s="2">
        <f t="shared" si="12"/>
        <v>39783</v>
      </c>
      <c r="C157" s="2">
        <f t="shared" si="13"/>
        <v>0.7222222222222222</v>
      </c>
      <c r="D157" s="10">
        <f t="shared" si="14"/>
        <v>219.05923777777778</v>
      </c>
      <c r="E157" s="9">
        <f t="shared" si="15"/>
        <v>12.536522222222223</v>
      </c>
      <c r="F157" s="8">
        <f t="shared" si="16"/>
        <v>5.809384</v>
      </c>
      <c r="G157" s="11" t="e">
        <f t="shared" si="17"/>
        <v>#DIV/0!</v>
      </c>
    </row>
    <row r="158" spans="1:7" ht="15">
      <c r="A158" s="1" t="s">
        <v>258</v>
      </c>
      <c r="B158" s="2">
        <f t="shared" si="12"/>
        <v>39783</v>
      </c>
      <c r="C158" s="2">
        <f t="shared" si="13"/>
        <v>0.7229166666666668</v>
      </c>
      <c r="D158" s="10">
        <f t="shared" si="14"/>
        <v>219.26858611111112</v>
      </c>
      <c r="E158" s="9">
        <f t="shared" si="15"/>
        <v>12.426036111111111</v>
      </c>
      <c r="F158" s="8">
        <f t="shared" si="16"/>
        <v>5.809391</v>
      </c>
      <c r="G158" s="11" t="e">
        <f t="shared" si="17"/>
        <v>#DIV/0!</v>
      </c>
    </row>
    <row r="159" spans="1:7" ht="15">
      <c r="A159" s="1" t="s">
        <v>259</v>
      </c>
      <c r="B159" s="2">
        <f t="shared" si="12"/>
        <v>39783</v>
      </c>
      <c r="C159" s="2">
        <f t="shared" si="13"/>
        <v>0.7236111111111111</v>
      </c>
      <c r="D159" s="10">
        <f t="shared" si="14"/>
        <v>219.47757083333335</v>
      </c>
      <c r="E159" s="9">
        <f t="shared" si="15"/>
        <v>12.315055555555556</v>
      </c>
      <c r="F159" s="8">
        <f t="shared" si="16"/>
        <v>5.809398</v>
      </c>
      <c r="G159" s="11" t="e">
        <f t="shared" si="17"/>
        <v>#DIV/0!</v>
      </c>
    </row>
    <row r="160" spans="1:7" ht="15">
      <c r="A160" s="1" t="s">
        <v>260</v>
      </c>
      <c r="B160" s="2">
        <f t="shared" si="12"/>
        <v>39783</v>
      </c>
      <c r="C160" s="2">
        <f t="shared" si="13"/>
        <v>0.7243055555555555</v>
      </c>
      <c r="D160" s="10">
        <f t="shared" si="14"/>
        <v>219.6861925</v>
      </c>
      <c r="E160" s="9">
        <f t="shared" si="15"/>
        <v>12.203580555555554</v>
      </c>
      <c r="F160" s="8">
        <f t="shared" si="16"/>
        <v>5.809405</v>
      </c>
      <c r="G160" s="11" t="e">
        <f t="shared" si="17"/>
        <v>#DIV/0!</v>
      </c>
    </row>
    <row r="161" spans="1:7" ht="15">
      <c r="A161" s="1" t="s">
        <v>527</v>
      </c>
      <c r="B161" s="2">
        <f t="shared" si="12"/>
        <v>39783</v>
      </c>
      <c r="C161" s="2">
        <f t="shared" si="13"/>
        <v>0.725</v>
      </c>
      <c r="D161" s="10">
        <f t="shared" si="14"/>
        <v>219.89445138888888</v>
      </c>
      <c r="E161" s="9">
        <f t="shared" si="15"/>
        <v>12.091619444444445</v>
      </c>
      <c r="F161" s="8">
        <f t="shared" si="16"/>
        <v>5.809413</v>
      </c>
      <c r="G161" s="11" t="e">
        <f t="shared" si="17"/>
        <v>#DIV/0!</v>
      </c>
    </row>
    <row r="162" spans="1:7" ht="15">
      <c r="A162" s="1" t="s">
        <v>261</v>
      </c>
      <c r="B162" s="2">
        <f t="shared" si="12"/>
        <v>39783</v>
      </c>
      <c r="C162" s="2">
        <f t="shared" si="13"/>
        <v>0.7256944444444445</v>
      </c>
      <c r="D162" s="10">
        <f t="shared" si="14"/>
        <v>220.10234805555555</v>
      </c>
      <c r="E162" s="9">
        <f t="shared" si="15"/>
        <v>11.979169444444445</v>
      </c>
      <c r="F162" s="8">
        <f t="shared" si="16"/>
        <v>5.80942</v>
      </c>
      <c r="G162" s="11" t="e">
        <f t="shared" si="17"/>
        <v>#DIV/0!</v>
      </c>
    </row>
    <row r="163" spans="1:7" ht="15">
      <c r="A163" s="1" t="s">
        <v>262</v>
      </c>
      <c r="B163" s="2">
        <f t="shared" si="12"/>
        <v>39783</v>
      </c>
      <c r="C163" s="2">
        <f t="shared" si="13"/>
        <v>0.7263888888888889</v>
      </c>
      <c r="D163" s="10">
        <f t="shared" si="14"/>
        <v>220.3098827777778</v>
      </c>
      <c r="E163" s="9">
        <f t="shared" si="15"/>
        <v>11.866233333333334</v>
      </c>
      <c r="F163" s="8">
        <f t="shared" si="16"/>
        <v>5.809427</v>
      </c>
      <c r="G163" s="11" t="e">
        <f t="shared" si="17"/>
        <v>#DIV/0!</v>
      </c>
    </row>
    <row r="164" spans="1:7" ht="15">
      <c r="A164" s="1" t="s">
        <v>263</v>
      </c>
      <c r="B164" s="2">
        <f t="shared" si="12"/>
        <v>39783</v>
      </c>
      <c r="C164" s="2">
        <f t="shared" si="13"/>
        <v>0.7270833333333333</v>
      </c>
      <c r="D164" s="10">
        <f t="shared" si="14"/>
        <v>220.5170563888889</v>
      </c>
      <c r="E164" s="9">
        <f t="shared" si="15"/>
        <v>11.75281388888889</v>
      </c>
      <c r="F164" s="8">
        <f t="shared" si="16"/>
        <v>5.809434</v>
      </c>
      <c r="G164" s="11" t="e">
        <f t="shared" si="17"/>
        <v>#DIV/0!</v>
      </c>
    </row>
    <row r="165" spans="1:7" ht="15">
      <c r="A165" s="1" t="s">
        <v>264</v>
      </c>
      <c r="B165" s="2">
        <f t="shared" si="12"/>
        <v>39783</v>
      </c>
      <c r="C165" s="2">
        <f t="shared" si="13"/>
        <v>0.7277777777777777</v>
      </c>
      <c r="D165" s="10">
        <f t="shared" si="14"/>
        <v>220.72386944444446</v>
      </c>
      <c r="E165" s="9">
        <f t="shared" si="15"/>
        <v>11.638916666666667</v>
      </c>
      <c r="F165" s="8">
        <f t="shared" si="16"/>
        <v>5.809442</v>
      </c>
      <c r="G165" s="11" t="e">
        <f t="shared" si="17"/>
        <v>#DIV/0!</v>
      </c>
    </row>
    <row r="166" spans="1:7" ht="15">
      <c r="A166" s="1" t="s">
        <v>265</v>
      </c>
      <c r="B166" s="2">
        <f t="shared" si="12"/>
        <v>39783</v>
      </c>
      <c r="C166" s="2">
        <f t="shared" si="13"/>
        <v>0.7284722222222223</v>
      </c>
      <c r="D166" s="10">
        <f t="shared" si="14"/>
        <v>220.9303222222222</v>
      </c>
      <c r="E166" s="9">
        <f t="shared" si="15"/>
        <v>11.52453888888889</v>
      </c>
      <c r="F166" s="8">
        <f t="shared" si="16"/>
        <v>5.809449</v>
      </c>
      <c r="G166" s="11" t="e">
        <f t="shared" si="17"/>
        <v>#DIV/0!</v>
      </c>
    </row>
    <row r="167" spans="1:7" ht="15">
      <c r="A167" s="1" t="s">
        <v>266</v>
      </c>
      <c r="B167" s="2">
        <f t="shared" si="12"/>
        <v>39783</v>
      </c>
      <c r="C167" s="2">
        <f t="shared" si="13"/>
        <v>0.7291666666666666</v>
      </c>
      <c r="D167" s="10">
        <f t="shared" si="14"/>
        <v>221.13641555555554</v>
      </c>
      <c r="E167" s="9">
        <f t="shared" si="15"/>
        <v>11.409683333333334</v>
      </c>
      <c r="F167" s="8">
        <f t="shared" si="16"/>
        <v>5.809456</v>
      </c>
      <c r="G167" s="11" t="e">
        <f t="shared" si="17"/>
        <v>#DIV/0!</v>
      </c>
    </row>
    <row r="168" spans="1:7" ht="15">
      <c r="A168" s="1" t="s">
        <v>267</v>
      </c>
      <c r="B168" s="2">
        <f t="shared" si="12"/>
        <v>39783</v>
      </c>
      <c r="C168" s="2">
        <f t="shared" si="13"/>
        <v>0.7298611111111111</v>
      </c>
      <c r="D168" s="10">
        <f t="shared" si="14"/>
        <v>221.34214972222225</v>
      </c>
      <c r="E168" s="9">
        <f t="shared" si="15"/>
        <v>11.294358333333333</v>
      </c>
      <c r="F168" s="8">
        <f t="shared" si="16"/>
        <v>5.809463</v>
      </c>
      <c r="G168" s="11" t="e">
        <f t="shared" si="17"/>
        <v>#DIV/0!</v>
      </c>
    </row>
    <row r="169" spans="1:7" ht="15">
      <c r="A169" s="1" t="s">
        <v>268</v>
      </c>
      <c r="B169" s="2">
        <f t="shared" si="12"/>
        <v>39783</v>
      </c>
      <c r="C169" s="2">
        <f t="shared" si="13"/>
        <v>0.7305555555555556</v>
      </c>
      <c r="D169" s="10">
        <f t="shared" si="14"/>
        <v>221.54752583333334</v>
      </c>
      <c r="E169" s="9">
        <f t="shared" si="15"/>
        <v>11.178558333333333</v>
      </c>
      <c r="F169" s="8">
        <f t="shared" si="16"/>
        <v>5.809471</v>
      </c>
      <c r="G169" s="11" t="e">
        <f t="shared" si="17"/>
        <v>#DIV/0!</v>
      </c>
    </row>
    <row r="170" spans="1:7" ht="15">
      <c r="A170" s="1" t="s">
        <v>269</v>
      </c>
      <c r="B170" s="2">
        <f t="shared" si="12"/>
        <v>39783</v>
      </c>
      <c r="C170" s="2">
        <f t="shared" si="13"/>
        <v>0.7312500000000001</v>
      </c>
      <c r="D170" s="10">
        <f t="shared" si="14"/>
        <v>221.75254416666667</v>
      </c>
      <c r="E170" s="9">
        <f t="shared" si="15"/>
        <v>11.062291666666667</v>
      </c>
      <c r="F170" s="8">
        <f t="shared" si="16"/>
        <v>5.809478</v>
      </c>
      <c r="G170" s="11" t="e">
        <f t="shared" si="17"/>
        <v>#DIV/0!</v>
      </c>
    </row>
    <row r="171" spans="1:7" ht="15">
      <c r="A171" s="1" t="s">
        <v>528</v>
      </c>
      <c r="B171" s="2">
        <f t="shared" si="12"/>
        <v>39783</v>
      </c>
      <c r="C171" s="2">
        <f t="shared" si="13"/>
        <v>0.7319444444444444</v>
      </c>
      <c r="D171" s="10">
        <f t="shared" si="14"/>
        <v>221.95720555555553</v>
      </c>
      <c r="E171" s="9">
        <f t="shared" si="15"/>
        <v>10.945558333333334</v>
      </c>
      <c r="F171" s="8">
        <f t="shared" si="16"/>
        <v>5.809485</v>
      </c>
      <c r="G171" s="11" t="e">
        <f t="shared" si="17"/>
        <v>#DIV/0!</v>
      </c>
    </row>
    <row r="172" spans="1:7" ht="15">
      <c r="A172" s="1" t="s">
        <v>270</v>
      </c>
      <c r="B172" s="2">
        <f t="shared" si="12"/>
        <v>39783</v>
      </c>
      <c r="C172" s="2">
        <f t="shared" si="13"/>
        <v>0.7326388888888888</v>
      </c>
      <c r="D172" s="10">
        <f t="shared" si="14"/>
        <v>222.16151055555557</v>
      </c>
      <c r="E172" s="9">
        <f t="shared" si="15"/>
        <v>10.828358333333334</v>
      </c>
      <c r="F172" s="8">
        <f t="shared" si="16"/>
        <v>5.809492</v>
      </c>
      <c r="G172" s="11" t="e">
        <f t="shared" si="17"/>
        <v>#DIV/0!</v>
      </c>
    </row>
    <row r="173" spans="1:7" ht="15">
      <c r="A173" s="1" t="s">
        <v>271</v>
      </c>
      <c r="B173" s="2">
        <f t="shared" si="12"/>
        <v>39783</v>
      </c>
      <c r="C173" s="2">
        <f t="shared" si="13"/>
        <v>0.7333333333333334</v>
      </c>
      <c r="D173" s="10">
        <f t="shared" si="14"/>
        <v>222.36546027777777</v>
      </c>
      <c r="E173" s="9">
        <f t="shared" si="15"/>
        <v>10.7107</v>
      </c>
      <c r="F173" s="8">
        <f t="shared" si="16"/>
        <v>5.809499</v>
      </c>
      <c r="G173" s="11" t="e">
        <f t="shared" si="17"/>
        <v>#DIV/0!</v>
      </c>
    </row>
    <row r="174" spans="1:7" ht="15">
      <c r="A174" s="1" t="s">
        <v>272</v>
      </c>
      <c r="B174" s="2">
        <f t="shared" si="12"/>
        <v>39783</v>
      </c>
      <c r="C174" s="2">
        <f t="shared" si="13"/>
        <v>0.7340277777777778</v>
      </c>
      <c r="D174" s="10">
        <f t="shared" si="14"/>
        <v>222.5690547222222</v>
      </c>
      <c r="E174" s="9">
        <f t="shared" si="15"/>
        <v>10.592577777777779</v>
      </c>
      <c r="F174" s="8">
        <f t="shared" si="16"/>
        <v>5.809507</v>
      </c>
      <c r="G174" s="11" t="e">
        <f t="shared" si="17"/>
        <v>#DIV/0!</v>
      </c>
    </row>
    <row r="175" spans="1:7" ht="15">
      <c r="A175" s="1" t="s">
        <v>273</v>
      </c>
      <c r="B175" s="2">
        <f t="shared" si="12"/>
        <v>39783</v>
      </c>
      <c r="C175" s="2">
        <f t="shared" si="13"/>
        <v>0.7347222222222222</v>
      </c>
      <c r="D175" s="10">
        <f t="shared" si="14"/>
        <v>222.77229555555556</v>
      </c>
      <c r="E175" s="9">
        <f t="shared" si="15"/>
        <v>10.474</v>
      </c>
      <c r="F175" s="8">
        <f t="shared" si="16"/>
        <v>5.809514</v>
      </c>
      <c r="G175" s="11" t="e">
        <f t="shared" si="17"/>
        <v>#DIV/0!</v>
      </c>
    </row>
    <row r="176" spans="1:7" ht="15">
      <c r="A176" s="1" t="s">
        <v>274</v>
      </c>
      <c r="B176" s="2">
        <f t="shared" si="12"/>
        <v>39783</v>
      </c>
      <c r="C176" s="2">
        <f t="shared" si="13"/>
        <v>0.7354166666666666</v>
      </c>
      <c r="D176" s="10">
        <f t="shared" si="14"/>
        <v>222.97518305555556</v>
      </c>
      <c r="E176" s="9">
        <f t="shared" si="15"/>
        <v>10.354966666666666</v>
      </c>
      <c r="F176" s="8">
        <f t="shared" si="16"/>
        <v>5.809521</v>
      </c>
      <c r="G176" s="11" t="e">
        <f t="shared" si="17"/>
        <v>#DIV/0!</v>
      </c>
    </row>
    <row r="177" spans="1:7" ht="15">
      <c r="A177" s="1" t="s">
        <v>275</v>
      </c>
      <c r="B177" s="2">
        <f t="shared" si="12"/>
        <v>39783</v>
      </c>
      <c r="C177" s="2">
        <f t="shared" si="13"/>
        <v>0.7361111111111112</v>
      </c>
      <c r="D177" s="10">
        <f t="shared" si="14"/>
        <v>223.17771805555554</v>
      </c>
      <c r="E177" s="9">
        <f t="shared" si="15"/>
        <v>10.235480555555554</v>
      </c>
      <c r="F177" s="8">
        <f t="shared" si="16"/>
        <v>5.809528</v>
      </c>
      <c r="G177" s="11" t="e">
        <f t="shared" si="17"/>
        <v>#DIV/0!</v>
      </c>
    </row>
    <row r="178" spans="1:7" ht="15">
      <c r="A178" s="1" t="s">
        <v>276</v>
      </c>
      <c r="B178" s="2">
        <f t="shared" si="12"/>
        <v>39783</v>
      </c>
      <c r="C178" s="2">
        <f t="shared" si="13"/>
        <v>0.7368055555555556</v>
      </c>
      <c r="D178" s="10">
        <f t="shared" si="14"/>
        <v>223.3799013888889</v>
      </c>
      <c r="E178" s="9">
        <f t="shared" si="15"/>
        <v>10.115544444444444</v>
      </c>
      <c r="F178" s="8">
        <f t="shared" si="16"/>
        <v>5.809536</v>
      </c>
      <c r="G178" s="11" t="e">
        <f t="shared" si="17"/>
        <v>#DIV/0!</v>
      </c>
    </row>
    <row r="179" spans="1:7" ht="15">
      <c r="A179" s="1" t="s">
        <v>277</v>
      </c>
      <c r="B179" s="2">
        <f t="shared" si="12"/>
        <v>39783</v>
      </c>
      <c r="C179" s="2">
        <f t="shared" si="13"/>
        <v>0.7374999999999999</v>
      </c>
      <c r="D179" s="10">
        <f t="shared" si="14"/>
        <v>223.5817338888889</v>
      </c>
      <c r="E179" s="9">
        <f t="shared" si="15"/>
        <v>9.995158333333332</v>
      </c>
      <c r="F179" s="8">
        <f t="shared" si="16"/>
        <v>5.809543</v>
      </c>
      <c r="G179" s="11" t="e">
        <f t="shared" si="17"/>
        <v>#DIV/0!</v>
      </c>
    </row>
    <row r="180" spans="1:7" ht="15">
      <c r="A180" s="1" t="s">
        <v>278</v>
      </c>
      <c r="B180" s="2">
        <f t="shared" si="12"/>
        <v>39783</v>
      </c>
      <c r="C180" s="2">
        <f t="shared" si="13"/>
        <v>0.7381944444444444</v>
      </c>
      <c r="D180" s="10">
        <f t="shared" si="14"/>
        <v>223.78321666666668</v>
      </c>
      <c r="E180" s="9">
        <f t="shared" si="15"/>
        <v>9.874327777777777</v>
      </c>
      <c r="F180" s="8">
        <f t="shared" si="16"/>
        <v>5.80955</v>
      </c>
      <c r="G180" s="11" t="e">
        <f t="shared" si="17"/>
        <v>#DIV/0!</v>
      </c>
    </row>
    <row r="181" spans="1:7" ht="15">
      <c r="A181" s="1" t="s">
        <v>529</v>
      </c>
      <c r="B181" s="2">
        <f t="shared" si="12"/>
        <v>39783</v>
      </c>
      <c r="C181" s="2">
        <f t="shared" si="13"/>
        <v>0.7388888888888889</v>
      </c>
      <c r="D181" s="10">
        <f t="shared" si="14"/>
        <v>223.98435055555555</v>
      </c>
      <c r="E181" s="9">
        <f t="shared" si="15"/>
        <v>9.753052777777778</v>
      </c>
      <c r="F181" s="8">
        <f t="shared" si="16"/>
        <v>5.809557</v>
      </c>
      <c r="G181" s="11" t="e">
        <f t="shared" si="17"/>
        <v>#DIV/0!</v>
      </c>
    </row>
    <row r="182" spans="1:7" ht="15">
      <c r="A182" s="1" t="s">
        <v>279</v>
      </c>
      <c r="B182" s="2">
        <f t="shared" si="12"/>
        <v>39783</v>
      </c>
      <c r="C182" s="2">
        <f t="shared" si="13"/>
        <v>0.7395833333333334</v>
      </c>
      <c r="D182" s="10">
        <f t="shared" si="14"/>
        <v>224.18513611111112</v>
      </c>
      <c r="E182" s="9">
        <f t="shared" si="15"/>
        <v>9.631336111111112</v>
      </c>
      <c r="F182" s="8">
        <f t="shared" si="16"/>
        <v>5.809565</v>
      </c>
      <c r="G182" s="11" t="e">
        <f t="shared" si="17"/>
        <v>#DIV/0!</v>
      </c>
    </row>
    <row r="183" spans="1:7" ht="15">
      <c r="A183" s="1" t="s">
        <v>530</v>
      </c>
      <c r="B183" s="2">
        <f t="shared" si="12"/>
        <v>39783</v>
      </c>
      <c r="C183" s="2">
        <f t="shared" si="13"/>
        <v>0.7402777777777777</v>
      </c>
      <c r="D183" s="10">
        <f t="shared" si="14"/>
        <v>224.3855747222222</v>
      </c>
      <c r="E183" s="9">
        <f t="shared" si="15"/>
        <v>9.509180555555556</v>
      </c>
      <c r="F183" s="8">
        <f t="shared" si="16"/>
        <v>5.809572</v>
      </c>
      <c r="G183" s="11" t="e">
        <f t="shared" si="17"/>
        <v>#DIV/0!</v>
      </c>
    </row>
    <row r="184" spans="1:7" ht="15">
      <c r="A184" s="1" t="s">
        <v>280</v>
      </c>
      <c r="B184" s="2">
        <f t="shared" si="12"/>
        <v>39783</v>
      </c>
      <c r="C184" s="2">
        <f t="shared" si="13"/>
        <v>0.7409722222222223</v>
      </c>
      <c r="D184" s="10">
        <f t="shared" si="14"/>
        <v>224.58566694444445</v>
      </c>
      <c r="E184" s="9">
        <f t="shared" si="15"/>
        <v>9.38658611111111</v>
      </c>
      <c r="F184" s="8">
        <f t="shared" si="16"/>
        <v>5.809579</v>
      </c>
      <c r="G184" s="11" t="e">
        <f t="shared" si="17"/>
        <v>#DIV/0!</v>
      </c>
    </row>
    <row r="185" spans="1:7" ht="15">
      <c r="A185" s="1" t="s">
        <v>281</v>
      </c>
      <c r="B185" s="2">
        <f t="shared" si="12"/>
        <v>39783</v>
      </c>
      <c r="C185" s="2">
        <f t="shared" si="13"/>
        <v>0.7416666666666667</v>
      </c>
      <c r="D185" s="10">
        <f t="shared" si="14"/>
        <v>224.78541388888888</v>
      </c>
      <c r="E185" s="9">
        <f t="shared" si="15"/>
        <v>9.263558333333334</v>
      </c>
      <c r="F185" s="8">
        <f t="shared" si="16"/>
        <v>5.809586</v>
      </c>
      <c r="G185" s="11" t="e">
        <f t="shared" si="17"/>
        <v>#DIV/0!</v>
      </c>
    </row>
    <row r="186" spans="1:7" ht="15">
      <c r="A186" s="1" t="s">
        <v>282</v>
      </c>
      <c r="B186" s="2">
        <f t="shared" si="12"/>
        <v>39783</v>
      </c>
      <c r="C186" s="2">
        <f t="shared" si="13"/>
        <v>0.7423611111111111</v>
      </c>
      <c r="D186" s="10">
        <f t="shared" si="14"/>
        <v>224.98481666666666</v>
      </c>
      <c r="E186" s="9">
        <f t="shared" si="15"/>
        <v>9.140097222222222</v>
      </c>
      <c r="F186" s="8">
        <f t="shared" si="16"/>
        <v>5.809594</v>
      </c>
      <c r="G186" s="11" t="e">
        <f t="shared" si="17"/>
        <v>#DIV/0!</v>
      </c>
    </row>
    <row r="187" spans="1:7" ht="15">
      <c r="A187" s="1" t="s">
        <v>283</v>
      </c>
      <c r="B187" s="2">
        <f t="shared" si="12"/>
        <v>39783</v>
      </c>
      <c r="C187" s="2">
        <f t="shared" si="13"/>
        <v>0.7430555555555555</v>
      </c>
      <c r="D187" s="10">
        <f t="shared" si="14"/>
        <v>225.1838763888889</v>
      </c>
      <c r="E187" s="9">
        <f t="shared" si="15"/>
        <v>9.016205555555555</v>
      </c>
      <c r="F187" s="8">
        <f t="shared" si="16"/>
        <v>5.809601</v>
      </c>
      <c r="G187" s="11" t="e">
        <f t="shared" si="17"/>
        <v>#DIV/0!</v>
      </c>
    </row>
    <row r="188" spans="1:7" ht="15">
      <c r="A188" s="1" t="s">
        <v>284</v>
      </c>
      <c r="B188" s="2">
        <f t="shared" si="12"/>
        <v>39783</v>
      </c>
      <c r="C188" s="2">
        <f t="shared" si="13"/>
        <v>0.74375</v>
      </c>
      <c r="D188" s="10">
        <f t="shared" si="14"/>
        <v>225.3825936111111</v>
      </c>
      <c r="E188" s="9">
        <f t="shared" si="15"/>
        <v>8.891886111111111</v>
      </c>
      <c r="F188" s="8">
        <f t="shared" si="16"/>
        <v>5.809608</v>
      </c>
      <c r="G188" s="11" t="e">
        <f t="shared" si="17"/>
        <v>#DIV/0!</v>
      </c>
    </row>
    <row r="189" spans="1:7" ht="15">
      <c r="A189" s="1" t="s">
        <v>880</v>
      </c>
      <c r="B189" s="2">
        <f t="shared" si="12"/>
        <v>39783</v>
      </c>
      <c r="C189" s="2">
        <f t="shared" si="13"/>
        <v>0.7444444444444445</v>
      </c>
      <c r="D189" s="10">
        <f t="shared" si="14"/>
        <v>225.58097</v>
      </c>
      <c r="E189" s="9">
        <f t="shared" si="15"/>
        <v>8.767141666666667</v>
      </c>
      <c r="F189" s="8">
        <f t="shared" si="16"/>
        <v>5.809615</v>
      </c>
      <c r="G189" s="11" t="e">
        <f t="shared" si="17"/>
        <v>#DIV/0!</v>
      </c>
    </row>
    <row r="190" spans="1:7" ht="15">
      <c r="A190" s="1" t="s">
        <v>881</v>
      </c>
      <c r="B190" s="2">
        <f t="shared" si="12"/>
        <v>39783</v>
      </c>
      <c r="C190" s="2">
        <f t="shared" si="13"/>
        <v>0.7451388888888889</v>
      </c>
      <c r="D190" s="10">
        <f t="shared" si="14"/>
        <v>225.77900611111113</v>
      </c>
      <c r="E190" s="9">
        <f t="shared" si="15"/>
        <v>8.641972222222222</v>
      </c>
      <c r="F190" s="8">
        <f t="shared" si="16"/>
        <v>5.809623</v>
      </c>
      <c r="G190" s="11" t="e">
        <f t="shared" si="17"/>
        <v>#DIV/0!</v>
      </c>
    </row>
    <row r="191" spans="1:7" ht="15">
      <c r="A191" s="1" t="s">
        <v>882</v>
      </c>
      <c r="B191" s="2">
        <f t="shared" si="12"/>
        <v>39783</v>
      </c>
      <c r="C191" s="2">
        <f t="shared" si="13"/>
        <v>0.7458333333333332</v>
      </c>
      <c r="D191" s="10">
        <f t="shared" si="14"/>
        <v>225.97670333333335</v>
      </c>
      <c r="E191" s="9">
        <f t="shared" si="15"/>
        <v>8.516383333333334</v>
      </c>
      <c r="F191" s="8">
        <f t="shared" si="16"/>
        <v>5.80963</v>
      </c>
      <c r="G191" s="11" t="e">
        <f t="shared" si="17"/>
        <v>#DIV/0!</v>
      </c>
    </row>
    <row r="192" spans="1:7" ht="15">
      <c r="A192" s="1" t="s">
        <v>531</v>
      </c>
      <c r="B192" s="2">
        <f t="shared" si="12"/>
        <v>39783</v>
      </c>
      <c r="C192" s="2">
        <f t="shared" si="13"/>
        <v>0.7465277777777778</v>
      </c>
      <c r="D192" s="10">
        <f t="shared" si="14"/>
        <v>226.17406277777778</v>
      </c>
      <c r="E192" s="9">
        <f t="shared" si="15"/>
        <v>8.390372222222222</v>
      </c>
      <c r="F192" s="8">
        <f t="shared" si="16"/>
        <v>5.809637</v>
      </c>
      <c r="G192" s="11" t="e">
        <f t="shared" si="17"/>
        <v>#DIV/0!</v>
      </c>
    </row>
    <row r="193" spans="1:7" ht="15">
      <c r="A193" s="1" t="s">
        <v>532</v>
      </c>
      <c r="B193" s="2">
        <f t="shared" si="12"/>
        <v>39783</v>
      </c>
      <c r="C193" s="2">
        <f t="shared" si="13"/>
        <v>0.7472222222222222</v>
      </c>
      <c r="D193" s="10">
        <f t="shared" si="14"/>
        <v>226.37108527777778</v>
      </c>
      <c r="E193" s="9">
        <f t="shared" si="15"/>
        <v>8.263947222222223</v>
      </c>
      <c r="F193" s="8">
        <f t="shared" si="16"/>
        <v>5.809644</v>
      </c>
      <c r="G193" s="11" t="e">
        <f t="shared" si="17"/>
        <v>#DIV/0!</v>
      </c>
    </row>
    <row r="194" spans="1:7" ht="15">
      <c r="A194" s="1" t="s">
        <v>883</v>
      </c>
      <c r="B194" s="2">
        <f t="shared" si="12"/>
        <v>39783</v>
      </c>
      <c r="C194" s="2">
        <f t="shared" si="13"/>
        <v>0.7479166666666667</v>
      </c>
      <c r="D194" s="10">
        <f t="shared" si="14"/>
        <v>226.56777194444444</v>
      </c>
      <c r="E194" s="9">
        <f t="shared" si="15"/>
        <v>8.137105555555555</v>
      </c>
      <c r="F194" s="8">
        <f t="shared" si="16"/>
        <v>5.809652</v>
      </c>
      <c r="G194" s="11" t="e">
        <f t="shared" si="17"/>
        <v>#DIV/0!</v>
      </c>
    </row>
    <row r="195" spans="1:7" ht="15">
      <c r="A195" s="1" t="s">
        <v>884</v>
      </c>
      <c r="B195" s="2">
        <f t="shared" si="12"/>
        <v>39783</v>
      </c>
      <c r="C195" s="2">
        <f t="shared" si="13"/>
        <v>0.748611111111111</v>
      </c>
      <c r="D195" s="10">
        <f t="shared" si="14"/>
        <v>226.76412444444443</v>
      </c>
      <c r="E195" s="9">
        <f t="shared" si="15"/>
        <v>8.009852777777779</v>
      </c>
      <c r="F195" s="8">
        <f t="shared" si="16"/>
        <v>5.809659</v>
      </c>
      <c r="G195" s="11" t="e">
        <f t="shared" si="17"/>
        <v>#DIV/0!</v>
      </c>
    </row>
    <row r="196" spans="1:7" ht="15">
      <c r="A196" s="1" t="s">
        <v>885</v>
      </c>
      <c r="B196" s="2">
        <f t="shared" si="12"/>
        <v>39783</v>
      </c>
      <c r="C196" s="2">
        <f t="shared" si="13"/>
        <v>0.7493055555555556</v>
      </c>
      <c r="D196" s="10">
        <f t="shared" si="14"/>
        <v>226.9601436111111</v>
      </c>
      <c r="E196" s="9">
        <f t="shared" si="15"/>
        <v>7.882186111111111</v>
      </c>
      <c r="F196" s="8">
        <f t="shared" si="16"/>
        <v>5.809666</v>
      </c>
      <c r="G196" s="11" t="e">
        <f t="shared" si="17"/>
        <v>#DIV/0!</v>
      </c>
    </row>
    <row r="197" spans="1:7" ht="15">
      <c r="A197" s="1" t="s">
        <v>886</v>
      </c>
      <c r="B197" s="2">
        <f t="shared" si="12"/>
        <v>39783</v>
      </c>
      <c r="C197" s="2">
        <f t="shared" si="13"/>
        <v>0.75</v>
      </c>
      <c r="D197" s="10">
        <f t="shared" si="14"/>
        <v>227.15583055555555</v>
      </c>
      <c r="E197" s="9">
        <f t="shared" si="15"/>
        <v>7.754113888888889</v>
      </c>
      <c r="F197" s="8">
        <f t="shared" si="16"/>
        <v>5.809673</v>
      </c>
      <c r="G197" s="11" t="e">
        <f t="shared" si="17"/>
        <v>#DIV/0!</v>
      </c>
    </row>
    <row r="198" spans="1:7" ht="15">
      <c r="A198" s="1" t="s">
        <v>887</v>
      </c>
      <c r="B198" s="2">
        <f t="shared" si="12"/>
        <v>39783</v>
      </c>
      <c r="C198" s="2">
        <f t="shared" si="13"/>
        <v>0.7506944444444444</v>
      </c>
      <c r="D198" s="10">
        <f t="shared" si="14"/>
        <v>227.3511863888889</v>
      </c>
      <c r="E198" s="9">
        <f t="shared" si="15"/>
        <v>7.6256361111111115</v>
      </c>
      <c r="F198" s="8">
        <f t="shared" si="16"/>
        <v>5.809681</v>
      </c>
      <c r="G198" s="11" t="e">
        <f t="shared" si="17"/>
        <v>#DIV/0!</v>
      </c>
    </row>
    <row r="199" spans="1:7" ht="15">
      <c r="A199" s="1" t="s">
        <v>888</v>
      </c>
      <c r="B199" s="2">
        <f t="shared" si="12"/>
        <v>39783</v>
      </c>
      <c r="C199" s="2">
        <f t="shared" si="13"/>
        <v>0.751388888888889</v>
      </c>
      <c r="D199" s="10">
        <f t="shared" si="14"/>
        <v>227.54621277777778</v>
      </c>
      <c r="E199" s="9">
        <f t="shared" si="15"/>
        <v>7.496752777777778</v>
      </c>
      <c r="F199" s="8">
        <f t="shared" si="16"/>
        <v>5.809688</v>
      </c>
      <c r="G199" s="11" t="e">
        <f t="shared" si="17"/>
        <v>#DIV/0!</v>
      </c>
    </row>
    <row r="200" spans="1:7" ht="15">
      <c r="A200" s="1" t="s">
        <v>889</v>
      </c>
      <c r="B200" s="2">
        <f t="shared" si="12"/>
        <v>39783</v>
      </c>
      <c r="C200" s="2">
        <f t="shared" si="13"/>
        <v>0.7520833333333333</v>
      </c>
      <c r="D200" s="10">
        <f t="shared" si="14"/>
        <v>227.74091083333332</v>
      </c>
      <c r="E200" s="9">
        <f t="shared" si="15"/>
        <v>7.367469444444444</v>
      </c>
      <c r="F200" s="8">
        <f t="shared" si="16"/>
        <v>5.809695</v>
      </c>
      <c r="G200" s="11" t="e">
        <f t="shared" si="17"/>
        <v>#DIV/0!</v>
      </c>
    </row>
    <row r="201" spans="1:7" ht="15">
      <c r="A201" s="1" t="s">
        <v>890</v>
      </c>
      <c r="B201" s="2">
        <f t="shared" si="12"/>
        <v>39783</v>
      </c>
      <c r="C201" s="2">
        <f t="shared" si="13"/>
        <v>0.7527777777777778</v>
      </c>
      <c r="D201" s="10">
        <f t="shared" si="14"/>
        <v>227.93528138888888</v>
      </c>
      <c r="E201" s="9">
        <f t="shared" si="15"/>
        <v>7.237783333333334</v>
      </c>
      <c r="F201" s="8">
        <f t="shared" si="16"/>
        <v>5.809702</v>
      </c>
      <c r="G201" s="11" t="e">
        <f t="shared" si="17"/>
        <v>#DIV/0!</v>
      </c>
    </row>
    <row r="202" spans="1:7" ht="15">
      <c r="A202" s="1" t="s">
        <v>891</v>
      </c>
      <c r="B202" s="2">
        <f t="shared" si="12"/>
        <v>39783</v>
      </c>
      <c r="C202" s="2">
        <f t="shared" si="13"/>
        <v>0.7534722222222222</v>
      </c>
      <c r="D202" s="10">
        <f t="shared" si="14"/>
        <v>228.1293263888889</v>
      </c>
      <c r="E202" s="9">
        <f t="shared" si="15"/>
        <v>7.107702777777777</v>
      </c>
      <c r="F202" s="8">
        <f t="shared" si="16"/>
        <v>5.80971</v>
      </c>
      <c r="G202" s="11" t="e">
        <f t="shared" si="17"/>
        <v>#DIV/0!</v>
      </c>
    </row>
    <row r="203" spans="1:7" ht="15">
      <c r="A203" s="1" t="s">
        <v>533</v>
      </c>
      <c r="B203" s="2">
        <f t="shared" si="12"/>
        <v>39783</v>
      </c>
      <c r="C203" s="2">
        <f t="shared" si="13"/>
        <v>0.7541666666666668</v>
      </c>
      <c r="D203" s="10">
        <f t="shared" si="14"/>
        <v>228.32304666666667</v>
      </c>
      <c r="E203" s="9">
        <f t="shared" si="15"/>
        <v>6.977227777777778</v>
      </c>
      <c r="F203" s="8">
        <f t="shared" si="16"/>
        <v>5.809717</v>
      </c>
      <c r="G203" s="11" t="e">
        <f t="shared" si="17"/>
        <v>#DIV/0!</v>
      </c>
    </row>
    <row r="204" spans="1:7" ht="15">
      <c r="A204" s="1" t="s">
        <v>892</v>
      </c>
      <c r="B204" s="2">
        <f t="shared" si="12"/>
        <v>39783</v>
      </c>
      <c r="C204" s="2">
        <f t="shared" si="13"/>
        <v>0.7548611111111111</v>
      </c>
      <c r="D204" s="10">
        <f t="shared" si="14"/>
        <v>228.51644333333334</v>
      </c>
      <c r="E204" s="9">
        <f t="shared" si="15"/>
        <v>6.846358333333333</v>
      </c>
      <c r="F204" s="8">
        <f t="shared" si="16"/>
        <v>5.809724</v>
      </c>
      <c r="G204" s="11" t="e">
        <f t="shared" si="17"/>
        <v>#DIV/0!</v>
      </c>
    </row>
    <row r="205" spans="1:7" ht="15">
      <c r="A205" s="1" t="s">
        <v>534</v>
      </c>
      <c r="B205" s="2">
        <f t="shared" si="12"/>
        <v>39783</v>
      </c>
      <c r="C205" s="2">
        <f t="shared" si="13"/>
        <v>0.7555555555555555</v>
      </c>
      <c r="D205" s="10">
        <f t="shared" si="14"/>
        <v>228.70951833333334</v>
      </c>
      <c r="E205" s="9">
        <f t="shared" si="15"/>
        <v>6.715097222222222</v>
      </c>
      <c r="F205" s="8">
        <f t="shared" si="16"/>
        <v>5.809731</v>
      </c>
      <c r="G205" s="11" t="e">
        <f t="shared" si="17"/>
        <v>#DIV/0!</v>
      </c>
    </row>
    <row r="206" spans="1:7" ht="15">
      <c r="A206" s="1" t="s">
        <v>621</v>
      </c>
      <c r="B206" s="2">
        <f t="shared" si="12"/>
        <v>39783</v>
      </c>
      <c r="C206" s="2">
        <f t="shared" si="13"/>
        <v>0.75625</v>
      </c>
      <c r="D206" s="10">
        <f t="shared" si="14"/>
        <v>228.9022725</v>
      </c>
      <c r="E206" s="9">
        <f t="shared" si="15"/>
        <v>6.583447222222222</v>
      </c>
      <c r="F206" s="8">
        <f t="shared" si="16"/>
        <v>5.809739</v>
      </c>
      <c r="G206" s="11" t="e">
        <f t="shared" si="17"/>
        <v>#DIV/0!</v>
      </c>
    </row>
    <row r="207" spans="1:7" ht="15">
      <c r="A207" s="1" t="s">
        <v>893</v>
      </c>
      <c r="B207" s="2">
        <f t="shared" si="12"/>
        <v>39783</v>
      </c>
      <c r="C207" s="2">
        <f t="shared" si="13"/>
        <v>0.7569444444444445</v>
      </c>
      <c r="D207" s="10">
        <f t="shared" si="14"/>
        <v>229.09470722222224</v>
      </c>
      <c r="E207" s="9">
        <f t="shared" si="15"/>
        <v>6.451411111111112</v>
      </c>
      <c r="F207" s="8">
        <f t="shared" si="16"/>
        <v>5.809746</v>
      </c>
      <c r="G207" s="11" t="e">
        <f t="shared" si="17"/>
        <v>#DIV/0!</v>
      </c>
    </row>
    <row r="208" spans="1:7" ht="15">
      <c r="A208" s="1" t="s">
        <v>894</v>
      </c>
      <c r="B208" s="2">
        <f t="shared" si="12"/>
        <v>39783</v>
      </c>
      <c r="C208" s="2">
        <f t="shared" si="13"/>
        <v>0.7576388888888889</v>
      </c>
      <c r="D208" s="10">
        <f t="shared" si="14"/>
        <v>229.28682416666666</v>
      </c>
      <c r="E208" s="9">
        <f t="shared" si="15"/>
        <v>6.318991666666666</v>
      </c>
      <c r="F208" s="8">
        <f t="shared" si="16"/>
        <v>5.809753</v>
      </c>
      <c r="G208" s="11" t="e">
        <f t="shared" si="17"/>
        <v>#DIV/0!</v>
      </c>
    </row>
    <row r="209" spans="1:7" ht="15">
      <c r="A209" s="1" t="s">
        <v>895</v>
      </c>
      <c r="B209" s="2">
        <f t="shared" si="12"/>
        <v>39783</v>
      </c>
      <c r="C209" s="2">
        <f t="shared" si="13"/>
        <v>0.7583333333333333</v>
      </c>
      <c r="D209" s="10">
        <f t="shared" si="14"/>
        <v>229.47862444444445</v>
      </c>
      <c r="E209" s="9">
        <f t="shared" si="15"/>
        <v>6.186188888888889</v>
      </c>
      <c r="F209" s="8">
        <f t="shared" si="16"/>
        <v>5.80976</v>
      </c>
      <c r="G209" s="11" t="e">
        <f t="shared" si="17"/>
        <v>#DIV/0!</v>
      </c>
    </row>
    <row r="210" spans="1:7" ht="15">
      <c r="A210" s="1" t="s">
        <v>896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229.6701097222222</v>
      </c>
      <c r="E210" s="9">
        <f aca="true" t="shared" si="21" ref="E210:E273">(VALUE(MID(A210,42,2))+VALUE(MID(A210,45,2))/60+VALUE(MID(A210,48,7))/3600)*(IF(MID(A210,41,1)="-",-1,1))</f>
        <v>6.053005555555555</v>
      </c>
      <c r="F210" s="8">
        <f aca="true" t="shared" si="22" ref="F210:F273">VALUE(MID(A210,56,9))</f>
        <v>5.809768</v>
      </c>
      <c r="G210" s="11" t="e">
        <f aca="true" t="shared" si="23" ref="G210:G273">DEGREES(ATAN($B$6/($B$8*F210)))*60</f>
        <v>#DIV/0!</v>
      </c>
    </row>
    <row r="211" spans="1:7" ht="15">
      <c r="A211" s="1" t="s">
        <v>897</v>
      </c>
      <c r="B211" s="2">
        <f t="shared" si="18"/>
        <v>39783</v>
      </c>
      <c r="C211" s="2">
        <f t="shared" si="19"/>
        <v>0.7597222222222223</v>
      </c>
      <c r="D211" s="10">
        <f t="shared" si="20"/>
        <v>229.8612811111111</v>
      </c>
      <c r="E211" s="9">
        <f t="shared" si="21"/>
        <v>5.919444444444445</v>
      </c>
      <c r="F211" s="8">
        <f t="shared" si="22"/>
        <v>5.809775</v>
      </c>
      <c r="G211" s="11" t="e">
        <f t="shared" si="23"/>
        <v>#DIV/0!</v>
      </c>
    </row>
    <row r="212" spans="1:7" ht="15">
      <c r="A212" s="1" t="s">
        <v>898</v>
      </c>
      <c r="B212" s="2">
        <f t="shared" si="18"/>
        <v>39783</v>
      </c>
      <c r="C212" s="2">
        <f t="shared" si="19"/>
        <v>0.7604166666666666</v>
      </c>
      <c r="D212" s="10">
        <f t="shared" si="20"/>
        <v>230.05214</v>
      </c>
      <c r="E212" s="9">
        <f t="shared" si="21"/>
        <v>5.785505555555555</v>
      </c>
      <c r="F212" s="8">
        <f t="shared" si="22"/>
        <v>5.809782</v>
      </c>
      <c r="G212" s="11" t="e">
        <f t="shared" si="23"/>
        <v>#DIV/0!</v>
      </c>
    </row>
    <row r="213" spans="1:7" ht="15">
      <c r="A213" s="1" t="s">
        <v>899</v>
      </c>
      <c r="B213" s="2">
        <f t="shared" si="18"/>
        <v>39783</v>
      </c>
      <c r="C213" s="2">
        <f t="shared" si="19"/>
        <v>0.7611111111111111</v>
      </c>
      <c r="D213" s="10">
        <f t="shared" si="20"/>
        <v>230.24268805555553</v>
      </c>
      <c r="E213" s="9">
        <f t="shared" si="21"/>
        <v>5.651194444444445</v>
      </c>
      <c r="F213" s="8">
        <f t="shared" si="22"/>
        <v>5.809789</v>
      </c>
      <c r="G213" s="11" t="e">
        <f t="shared" si="23"/>
        <v>#DIV/0!</v>
      </c>
    </row>
    <row r="214" spans="1:7" ht="15">
      <c r="A214" s="1" t="s">
        <v>622</v>
      </c>
      <c r="B214" s="2">
        <f t="shared" si="18"/>
        <v>39783</v>
      </c>
      <c r="C214" s="2">
        <f t="shared" si="19"/>
        <v>0.7618055555555556</v>
      </c>
      <c r="D214" s="10">
        <f t="shared" si="20"/>
        <v>230.43292694444443</v>
      </c>
      <c r="E214" s="9">
        <f t="shared" si="21"/>
        <v>5.516511111111111</v>
      </c>
      <c r="F214" s="8">
        <f t="shared" si="22"/>
        <v>5.809797</v>
      </c>
      <c r="G214" s="11" t="e">
        <f t="shared" si="23"/>
        <v>#DIV/0!</v>
      </c>
    </row>
    <row r="215" spans="1:7" ht="15">
      <c r="A215" s="1" t="s">
        <v>900</v>
      </c>
      <c r="B215" s="2">
        <f t="shared" si="18"/>
        <v>39783</v>
      </c>
      <c r="C215" s="2">
        <f t="shared" si="19"/>
        <v>0.7625000000000001</v>
      </c>
      <c r="D215" s="10">
        <f t="shared" si="20"/>
        <v>230.6228575</v>
      </c>
      <c r="E215" s="9">
        <f t="shared" si="21"/>
        <v>5.381458333333333</v>
      </c>
      <c r="F215" s="8">
        <f t="shared" si="22"/>
        <v>5.809804</v>
      </c>
      <c r="G215" s="11" t="e">
        <f t="shared" si="23"/>
        <v>#DIV/0!</v>
      </c>
    </row>
    <row r="216" spans="1:7" ht="15">
      <c r="A216" s="1" t="s">
        <v>623</v>
      </c>
      <c r="B216" s="2">
        <f t="shared" si="18"/>
        <v>39783</v>
      </c>
      <c r="C216" s="2">
        <f t="shared" si="19"/>
        <v>0.7631944444444444</v>
      </c>
      <c r="D216" s="10">
        <f t="shared" si="20"/>
        <v>230.81248166666668</v>
      </c>
      <c r="E216" s="9">
        <f t="shared" si="21"/>
        <v>5.246036111111112</v>
      </c>
      <c r="F216" s="8">
        <f t="shared" si="22"/>
        <v>5.809811</v>
      </c>
      <c r="G216" s="11" t="e">
        <f t="shared" si="23"/>
        <v>#DIV/0!</v>
      </c>
    </row>
    <row r="217" spans="1:7" ht="15">
      <c r="A217" s="1" t="s">
        <v>624</v>
      </c>
      <c r="B217" s="2">
        <f t="shared" si="18"/>
        <v>39783</v>
      </c>
      <c r="C217" s="2">
        <f t="shared" si="19"/>
        <v>0.7638888888888888</v>
      </c>
      <c r="D217" s="10">
        <f t="shared" si="20"/>
        <v>231.00180083333333</v>
      </c>
      <c r="E217" s="9">
        <f t="shared" si="21"/>
        <v>5.11025</v>
      </c>
      <c r="F217" s="8">
        <f t="shared" si="22"/>
        <v>5.809818</v>
      </c>
      <c r="G217" s="11" t="e">
        <f t="shared" si="23"/>
        <v>#DIV/0!</v>
      </c>
    </row>
    <row r="218" spans="1:7" ht="15">
      <c r="A218" s="1" t="s">
        <v>901</v>
      </c>
      <c r="B218" s="2">
        <f t="shared" si="18"/>
        <v>39783</v>
      </c>
      <c r="C218" s="2">
        <f t="shared" si="19"/>
        <v>0.7645833333333334</v>
      </c>
      <c r="D218" s="10">
        <f t="shared" si="20"/>
        <v>231.1908163888889</v>
      </c>
      <c r="E218" s="9">
        <f t="shared" si="21"/>
        <v>4.9741</v>
      </c>
      <c r="F218" s="8">
        <f t="shared" si="22"/>
        <v>5.809826</v>
      </c>
      <c r="G218" s="11" t="e">
        <f t="shared" si="23"/>
        <v>#DIV/0!</v>
      </c>
    </row>
    <row r="219" spans="1:7" ht="15">
      <c r="A219" s="1" t="s">
        <v>902</v>
      </c>
      <c r="B219" s="2">
        <f t="shared" si="18"/>
        <v>39783</v>
      </c>
      <c r="C219" s="2">
        <f t="shared" si="19"/>
        <v>0.7652777777777778</v>
      </c>
      <c r="D219" s="10">
        <f t="shared" si="20"/>
        <v>231.37953000000002</v>
      </c>
      <c r="E219" s="9">
        <f t="shared" si="21"/>
        <v>4.837588888888889</v>
      </c>
      <c r="F219" s="8">
        <f t="shared" si="22"/>
        <v>5.809833</v>
      </c>
      <c r="G219" s="11" t="e">
        <f t="shared" si="23"/>
        <v>#DIV/0!</v>
      </c>
    </row>
    <row r="220" spans="1:7" ht="15">
      <c r="A220" s="1" t="s">
        <v>903</v>
      </c>
      <c r="B220" s="2">
        <f t="shared" si="18"/>
        <v>39783</v>
      </c>
      <c r="C220" s="2">
        <f t="shared" si="19"/>
        <v>0.7659722222222222</v>
      </c>
      <c r="D220" s="10">
        <f t="shared" si="20"/>
        <v>231.56794305555556</v>
      </c>
      <c r="E220" s="9">
        <f t="shared" si="21"/>
        <v>4.700719444444444</v>
      </c>
      <c r="F220" s="8">
        <f t="shared" si="22"/>
        <v>5.80984</v>
      </c>
      <c r="G220" s="11" t="e">
        <f t="shared" si="23"/>
        <v>#DIV/0!</v>
      </c>
    </row>
    <row r="221" spans="1:7" ht="15">
      <c r="A221" s="1" t="s">
        <v>904</v>
      </c>
      <c r="B221" s="2">
        <f t="shared" si="18"/>
        <v>39783</v>
      </c>
      <c r="C221" s="2">
        <f t="shared" si="19"/>
        <v>0.7666666666666666</v>
      </c>
      <c r="D221" s="10">
        <f t="shared" si="20"/>
        <v>231.7560572222222</v>
      </c>
      <c r="E221" s="9">
        <f t="shared" si="21"/>
        <v>4.563488888888889</v>
      </c>
      <c r="F221" s="8">
        <f t="shared" si="22"/>
        <v>5.809847</v>
      </c>
      <c r="G221" s="11" t="e">
        <f t="shared" si="23"/>
        <v>#DIV/0!</v>
      </c>
    </row>
    <row r="222" spans="1:7" ht="15">
      <c r="A222" s="1" t="s">
        <v>905</v>
      </c>
      <c r="B222" s="2">
        <f t="shared" si="18"/>
        <v>39783</v>
      </c>
      <c r="C222" s="2">
        <f t="shared" si="19"/>
        <v>0.7673611111111112</v>
      </c>
      <c r="D222" s="10">
        <f t="shared" si="20"/>
        <v>231.94387416666666</v>
      </c>
      <c r="E222" s="9">
        <f t="shared" si="21"/>
        <v>4.4259055555555555</v>
      </c>
      <c r="F222" s="8">
        <f t="shared" si="22"/>
        <v>5.809855</v>
      </c>
      <c r="G222" s="11" t="e">
        <f t="shared" si="23"/>
        <v>#DIV/0!</v>
      </c>
    </row>
    <row r="223" spans="1:7" ht="15">
      <c r="A223" s="1" t="s">
        <v>906</v>
      </c>
      <c r="B223" s="2">
        <f t="shared" si="18"/>
        <v>39783</v>
      </c>
      <c r="C223" s="2">
        <f t="shared" si="19"/>
        <v>0.7680555555555556</v>
      </c>
      <c r="D223" s="10">
        <f t="shared" si="20"/>
        <v>232.131395</v>
      </c>
      <c r="E223" s="9">
        <f t="shared" si="21"/>
        <v>4.287969444444444</v>
      </c>
      <c r="F223" s="8">
        <f t="shared" si="22"/>
        <v>5.809862</v>
      </c>
      <c r="G223" s="11" t="e">
        <f t="shared" si="23"/>
        <v>#DIV/0!</v>
      </c>
    </row>
    <row r="224" spans="1:7" ht="15">
      <c r="A224" s="1" t="s">
        <v>907</v>
      </c>
      <c r="B224" s="2">
        <f t="shared" si="18"/>
        <v>39783</v>
      </c>
      <c r="C224" s="2">
        <f t="shared" si="19"/>
        <v>0.7687499999999999</v>
      </c>
      <c r="D224" s="10">
        <f t="shared" si="20"/>
        <v>232.31862194444443</v>
      </c>
      <c r="E224" s="9">
        <f t="shared" si="21"/>
        <v>4.149680555555556</v>
      </c>
      <c r="F224" s="8">
        <f t="shared" si="22"/>
        <v>5.809869</v>
      </c>
      <c r="G224" s="11" t="e">
        <f t="shared" si="23"/>
        <v>#DIV/0!</v>
      </c>
    </row>
    <row r="225" spans="1:7" ht="15">
      <c r="A225" s="1" t="s">
        <v>908</v>
      </c>
      <c r="B225" s="2">
        <f t="shared" si="18"/>
        <v>39783</v>
      </c>
      <c r="C225" s="2">
        <f t="shared" si="19"/>
        <v>0.7694444444444444</v>
      </c>
      <c r="D225" s="10">
        <f t="shared" si="20"/>
        <v>232.5055561111111</v>
      </c>
      <c r="E225" s="9">
        <f t="shared" si="21"/>
        <v>4.011044444444445</v>
      </c>
      <c r="F225" s="8">
        <f t="shared" si="22"/>
        <v>5.809876</v>
      </c>
      <c r="G225" s="11" t="e">
        <f t="shared" si="23"/>
        <v>#DIV/0!</v>
      </c>
    </row>
    <row r="226" spans="1:7" ht="15">
      <c r="A226" s="1" t="s">
        <v>909</v>
      </c>
      <c r="B226" s="2">
        <f t="shared" si="18"/>
        <v>39783</v>
      </c>
      <c r="C226" s="2">
        <f t="shared" si="19"/>
        <v>0.7701388888888889</v>
      </c>
      <c r="D226" s="10">
        <f t="shared" si="20"/>
        <v>232.69219944444444</v>
      </c>
      <c r="E226" s="9">
        <f t="shared" si="21"/>
        <v>3.8720583333333334</v>
      </c>
      <c r="F226" s="8">
        <f t="shared" si="22"/>
        <v>5.809884</v>
      </c>
      <c r="G226" s="11" t="e">
        <f t="shared" si="23"/>
        <v>#DIV/0!</v>
      </c>
    </row>
    <row r="227" spans="1:7" ht="15">
      <c r="A227" s="1" t="s">
        <v>625</v>
      </c>
      <c r="B227" s="2">
        <f t="shared" si="18"/>
        <v>39783</v>
      </c>
      <c r="C227" s="2">
        <f t="shared" si="19"/>
        <v>0.7708333333333334</v>
      </c>
      <c r="D227" s="10">
        <f t="shared" si="20"/>
        <v>232.87855333333334</v>
      </c>
      <c r="E227" s="9">
        <f t="shared" si="21"/>
        <v>3.732727777777778</v>
      </c>
      <c r="F227" s="8">
        <f t="shared" si="22"/>
        <v>5.809891</v>
      </c>
      <c r="G227" s="11" t="e">
        <f t="shared" si="23"/>
        <v>#DIV/0!</v>
      </c>
    </row>
    <row r="228" spans="1:7" ht="15">
      <c r="A228" s="1" t="s">
        <v>626</v>
      </c>
      <c r="B228" s="2">
        <f t="shared" si="18"/>
        <v>39783</v>
      </c>
      <c r="C228" s="2">
        <f t="shared" si="19"/>
        <v>0.7715277777777777</v>
      </c>
      <c r="D228" s="10">
        <f t="shared" si="20"/>
        <v>233.06461944444445</v>
      </c>
      <c r="E228" s="9">
        <f t="shared" si="21"/>
        <v>3.593055555555556</v>
      </c>
      <c r="F228" s="8">
        <f t="shared" si="22"/>
        <v>5.809898</v>
      </c>
      <c r="G228" s="11" t="e">
        <f t="shared" si="23"/>
        <v>#DIV/0!</v>
      </c>
    </row>
    <row r="229" spans="1:7" ht="15">
      <c r="A229" s="1" t="s">
        <v>910</v>
      </c>
      <c r="B229" s="2">
        <f t="shared" si="18"/>
        <v>39783</v>
      </c>
      <c r="C229" s="2">
        <f t="shared" si="19"/>
        <v>0.7722222222222223</v>
      </c>
      <c r="D229" s="10">
        <f t="shared" si="20"/>
        <v>233.25039916666665</v>
      </c>
      <c r="E229" s="9">
        <f t="shared" si="21"/>
        <v>3.453041666666667</v>
      </c>
      <c r="F229" s="8">
        <f t="shared" si="22"/>
        <v>5.809905</v>
      </c>
      <c r="G229" s="11" t="e">
        <f t="shared" si="23"/>
        <v>#DIV/0!</v>
      </c>
    </row>
    <row r="230" spans="1:7" ht="15">
      <c r="A230" s="1" t="s">
        <v>911</v>
      </c>
      <c r="B230" s="2">
        <f t="shared" si="18"/>
        <v>39783</v>
      </c>
      <c r="C230" s="2">
        <f t="shared" si="19"/>
        <v>0.7729166666666667</v>
      </c>
      <c r="D230" s="10">
        <f t="shared" si="20"/>
        <v>233.43589472222223</v>
      </c>
      <c r="E230" s="9">
        <f t="shared" si="21"/>
        <v>3.3126861111111108</v>
      </c>
      <c r="F230" s="8">
        <f t="shared" si="22"/>
        <v>5.809913</v>
      </c>
      <c r="G230" s="11" t="e">
        <f t="shared" si="23"/>
        <v>#DIV/0!</v>
      </c>
    </row>
    <row r="231" spans="1:7" ht="15">
      <c r="A231" s="1" t="s">
        <v>912</v>
      </c>
      <c r="B231" s="2">
        <f t="shared" si="18"/>
        <v>39783</v>
      </c>
      <c r="C231" s="2">
        <f t="shared" si="19"/>
        <v>0.7736111111111111</v>
      </c>
      <c r="D231" s="10">
        <f t="shared" si="20"/>
        <v>233.6211075</v>
      </c>
      <c r="E231" s="9">
        <f t="shared" si="21"/>
        <v>3.171997222222222</v>
      </c>
      <c r="F231" s="8">
        <f t="shared" si="22"/>
        <v>5.80992</v>
      </c>
      <c r="G231" s="11" t="e">
        <f t="shared" si="23"/>
        <v>#DIV/0!</v>
      </c>
    </row>
    <row r="232" spans="1:7" ht="15">
      <c r="A232" s="1" t="s">
        <v>913</v>
      </c>
      <c r="B232" s="2">
        <f t="shared" si="18"/>
        <v>39783</v>
      </c>
      <c r="C232" s="2">
        <f t="shared" si="19"/>
        <v>0.7743055555555555</v>
      </c>
      <c r="D232" s="10">
        <f t="shared" si="20"/>
        <v>233.8060388888889</v>
      </c>
      <c r="E232" s="9">
        <f t="shared" si="21"/>
        <v>3.0309694444444446</v>
      </c>
      <c r="F232" s="8">
        <f t="shared" si="22"/>
        <v>5.809927</v>
      </c>
      <c r="G232" s="11" t="e">
        <f t="shared" si="23"/>
        <v>#DIV/0!</v>
      </c>
    </row>
    <row r="233" spans="1:7" ht="15">
      <c r="A233" s="1" t="s">
        <v>914</v>
      </c>
      <c r="B233" s="2">
        <f t="shared" si="18"/>
        <v>39783</v>
      </c>
      <c r="C233" s="2">
        <f t="shared" si="19"/>
        <v>0.775</v>
      </c>
      <c r="D233" s="10">
        <f t="shared" si="20"/>
        <v>233.9906911111111</v>
      </c>
      <c r="E233" s="9">
        <f t="shared" si="21"/>
        <v>2.889611111111111</v>
      </c>
      <c r="F233" s="8">
        <f t="shared" si="22"/>
        <v>5.809934</v>
      </c>
      <c r="G233" s="11" t="e">
        <f t="shared" si="23"/>
        <v>#DIV/0!</v>
      </c>
    </row>
    <row r="234" spans="1:7" ht="15">
      <c r="A234" s="1" t="s">
        <v>915</v>
      </c>
      <c r="B234" s="2">
        <f t="shared" si="18"/>
        <v>39783</v>
      </c>
      <c r="C234" s="2">
        <f t="shared" si="19"/>
        <v>0.7756944444444445</v>
      </c>
      <c r="D234" s="10">
        <f t="shared" si="20"/>
        <v>234.17506555555553</v>
      </c>
      <c r="E234" s="9">
        <f t="shared" si="21"/>
        <v>2.7479194444444444</v>
      </c>
      <c r="F234" s="8">
        <f t="shared" si="22"/>
        <v>5.809942</v>
      </c>
      <c r="G234" s="11" t="e">
        <f t="shared" si="23"/>
        <v>#DIV/0!</v>
      </c>
    </row>
    <row r="235" spans="1:7" ht="15">
      <c r="A235" s="1" t="s">
        <v>916</v>
      </c>
      <c r="B235" s="2">
        <f t="shared" si="18"/>
        <v>39783</v>
      </c>
      <c r="C235" s="2">
        <f t="shared" si="19"/>
        <v>0.7763888888888889</v>
      </c>
      <c r="D235" s="10">
        <f t="shared" si="20"/>
        <v>234.35916388888887</v>
      </c>
      <c r="E235" s="9">
        <f t="shared" si="21"/>
        <v>2.6059</v>
      </c>
      <c r="F235" s="8">
        <f t="shared" si="22"/>
        <v>5.809949</v>
      </c>
      <c r="G235" s="11" t="e">
        <f t="shared" si="23"/>
        <v>#DIV/0!</v>
      </c>
    </row>
    <row r="236" spans="1:7" ht="15">
      <c r="A236" s="1" t="s">
        <v>917</v>
      </c>
      <c r="B236" s="2">
        <f t="shared" si="18"/>
        <v>39783</v>
      </c>
      <c r="C236" s="2">
        <f t="shared" si="19"/>
        <v>0.7770833333333332</v>
      </c>
      <c r="D236" s="10">
        <f t="shared" si="20"/>
        <v>234.54298777777777</v>
      </c>
      <c r="E236" s="9">
        <f t="shared" si="21"/>
        <v>2.463552777777778</v>
      </c>
      <c r="F236" s="8">
        <f t="shared" si="22"/>
        <v>5.809956</v>
      </c>
      <c r="G236" s="11" t="e">
        <f t="shared" si="23"/>
        <v>#DIV/0!</v>
      </c>
    </row>
    <row r="237" spans="1:7" ht="15">
      <c r="A237" s="1" t="s">
        <v>918</v>
      </c>
      <c r="B237" s="2">
        <f t="shared" si="18"/>
        <v>39783</v>
      </c>
      <c r="C237" s="2">
        <f t="shared" si="19"/>
        <v>0.7777777777777778</v>
      </c>
      <c r="D237" s="10">
        <f t="shared" si="20"/>
        <v>234.72653944444446</v>
      </c>
      <c r="E237" s="9">
        <f t="shared" si="21"/>
        <v>2.320880555555555</v>
      </c>
      <c r="F237" s="8">
        <f t="shared" si="22"/>
        <v>5.809963</v>
      </c>
      <c r="G237" s="11" t="e">
        <f t="shared" si="23"/>
        <v>#DIV/0!</v>
      </c>
    </row>
    <row r="238" spans="1:7" ht="15">
      <c r="A238" s="1" t="s">
        <v>627</v>
      </c>
      <c r="B238" s="2">
        <f t="shared" si="18"/>
        <v>39783</v>
      </c>
      <c r="C238" s="2">
        <f t="shared" si="19"/>
        <v>0.7784722222222222</v>
      </c>
      <c r="D238" s="10">
        <f t="shared" si="20"/>
        <v>234.90982027777778</v>
      </c>
      <c r="E238" s="9">
        <f t="shared" si="21"/>
        <v>2.1778833333333334</v>
      </c>
      <c r="F238" s="8">
        <f t="shared" si="22"/>
        <v>5.809971</v>
      </c>
      <c r="G238" s="11" t="e">
        <f t="shared" si="23"/>
        <v>#DIV/0!</v>
      </c>
    </row>
    <row r="239" spans="1:7" ht="15">
      <c r="A239" s="1" t="s">
        <v>628</v>
      </c>
      <c r="B239" s="2">
        <f t="shared" si="18"/>
        <v>39783</v>
      </c>
      <c r="C239" s="2">
        <f t="shared" si="19"/>
        <v>0.7791666666666667</v>
      </c>
      <c r="D239" s="10">
        <f t="shared" si="20"/>
        <v>235.09283194444444</v>
      </c>
      <c r="E239" s="9">
        <f t="shared" si="21"/>
        <v>2.0345638888888886</v>
      </c>
      <c r="F239" s="8">
        <f t="shared" si="22"/>
        <v>5.809978</v>
      </c>
      <c r="G239" s="11" t="e">
        <f t="shared" si="23"/>
        <v>#DIV/0!</v>
      </c>
    </row>
    <row r="240" spans="1:7" ht="15">
      <c r="A240" s="1" t="s">
        <v>919</v>
      </c>
      <c r="B240" s="2">
        <f t="shared" si="18"/>
        <v>39783</v>
      </c>
      <c r="C240" s="2">
        <f t="shared" si="19"/>
        <v>0.779861111111111</v>
      </c>
      <c r="D240" s="10">
        <f t="shared" si="20"/>
        <v>235.27557611111112</v>
      </c>
      <c r="E240" s="9">
        <f t="shared" si="21"/>
        <v>1.8909277777777778</v>
      </c>
      <c r="F240" s="8">
        <f t="shared" si="22"/>
        <v>5.809985</v>
      </c>
      <c r="G240" s="11" t="e">
        <f t="shared" si="23"/>
        <v>#DIV/0!</v>
      </c>
    </row>
    <row r="241" spans="1:7" ht="15">
      <c r="A241" s="1" t="s">
        <v>920</v>
      </c>
      <c r="B241" s="2">
        <f t="shared" si="18"/>
        <v>39783</v>
      </c>
      <c r="C241" s="2">
        <f t="shared" si="19"/>
        <v>0.7805555555555556</v>
      </c>
      <c r="D241" s="10">
        <f t="shared" si="20"/>
        <v>235.458055</v>
      </c>
      <c r="E241" s="9">
        <f t="shared" si="21"/>
        <v>1.7469722222222224</v>
      </c>
      <c r="F241" s="8">
        <f t="shared" si="22"/>
        <v>5.809992</v>
      </c>
      <c r="G241" s="11" t="e">
        <f t="shared" si="23"/>
        <v>#DIV/0!</v>
      </c>
    </row>
    <row r="242" spans="1:7" ht="15">
      <c r="A242" s="1" t="s">
        <v>921</v>
      </c>
      <c r="B242" s="2">
        <f t="shared" si="18"/>
        <v>39783</v>
      </c>
      <c r="C242" s="2">
        <f t="shared" si="19"/>
        <v>0.78125</v>
      </c>
      <c r="D242" s="10">
        <f t="shared" si="20"/>
        <v>235.64027</v>
      </c>
      <c r="E242" s="9">
        <f t="shared" si="21"/>
        <v>1.6027</v>
      </c>
      <c r="F242" s="8">
        <f t="shared" si="22"/>
        <v>5.81</v>
      </c>
      <c r="G242" s="11" t="e">
        <f t="shared" si="23"/>
        <v>#DIV/0!</v>
      </c>
    </row>
    <row r="243" spans="1:7" ht="15">
      <c r="A243" s="1" t="s">
        <v>751</v>
      </c>
      <c r="B243" s="2">
        <f t="shared" si="18"/>
        <v>39783</v>
      </c>
      <c r="C243" s="2">
        <f t="shared" si="19"/>
        <v>0.7819444444444444</v>
      </c>
      <c r="D243" s="10">
        <f t="shared" si="20"/>
        <v>235.82222305555555</v>
      </c>
      <c r="E243" s="9">
        <f t="shared" si="21"/>
        <v>1.4581166666666667</v>
      </c>
      <c r="F243" s="8">
        <f t="shared" si="22"/>
        <v>5.810007</v>
      </c>
      <c r="G243" s="11" t="e">
        <f t="shared" si="23"/>
        <v>#DIV/0!</v>
      </c>
    </row>
    <row r="244" spans="1:7" ht="15">
      <c r="A244" s="1" t="s">
        <v>752</v>
      </c>
      <c r="B244" s="2">
        <f t="shared" si="18"/>
        <v>39783</v>
      </c>
      <c r="C244" s="2">
        <f t="shared" si="19"/>
        <v>0.782638888888889</v>
      </c>
      <c r="D244" s="10">
        <f t="shared" si="20"/>
        <v>236.00391611111112</v>
      </c>
      <c r="E244" s="9">
        <f t="shared" si="21"/>
        <v>1.3132194444444445</v>
      </c>
      <c r="F244" s="8">
        <f t="shared" si="22"/>
        <v>5.810014</v>
      </c>
      <c r="G244" s="11" t="e">
        <f t="shared" si="23"/>
        <v>#DIV/0!</v>
      </c>
    </row>
    <row r="245" spans="1:7" ht="15">
      <c r="A245" s="1" t="s">
        <v>753</v>
      </c>
      <c r="B245" s="2">
        <f t="shared" si="18"/>
        <v>39783</v>
      </c>
      <c r="C245" s="2">
        <f t="shared" si="19"/>
        <v>0.7833333333333333</v>
      </c>
      <c r="D245" s="10">
        <f t="shared" si="20"/>
        <v>236.18535055555557</v>
      </c>
      <c r="E245" s="9">
        <f t="shared" si="21"/>
        <v>1.1680111111111111</v>
      </c>
      <c r="F245" s="8">
        <f t="shared" si="22"/>
        <v>5.810022</v>
      </c>
      <c r="G245" s="11" t="e">
        <f t="shared" si="23"/>
        <v>#DIV/0!</v>
      </c>
    </row>
    <row r="246" spans="1:7" ht="15">
      <c r="A246" s="1" t="s">
        <v>754</v>
      </c>
      <c r="B246" s="2">
        <f t="shared" si="18"/>
        <v>39783</v>
      </c>
      <c r="C246" s="2">
        <f t="shared" si="19"/>
        <v>0.7840277777777778</v>
      </c>
      <c r="D246" s="10">
        <f t="shared" si="20"/>
        <v>236.3665286111111</v>
      </c>
      <c r="E246" s="9">
        <f t="shared" si="21"/>
        <v>1.0224972222222222</v>
      </c>
      <c r="F246" s="8">
        <f t="shared" si="22"/>
        <v>5.810029</v>
      </c>
      <c r="G246" s="11" t="e">
        <f t="shared" si="23"/>
        <v>#DIV/0!</v>
      </c>
    </row>
    <row r="247" spans="1:7" ht="15">
      <c r="A247" s="1" t="s">
        <v>755</v>
      </c>
      <c r="B247" s="2">
        <f t="shared" si="18"/>
        <v>39783</v>
      </c>
      <c r="C247" s="2">
        <f t="shared" si="19"/>
        <v>0.7847222222222222</v>
      </c>
      <c r="D247" s="10">
        <f t="shared" si="20"/>
        <v>236.54745222222223</v>
      </c>
      <c r="E247" s="9">
        <f t="shared" si="21"/>
        <v>0.876675</v>
      </c>
      <c r="F247" s="8">
        <f t="shared" si="22"/>
        <v>5.810036</v>
      </c>
      <c r="G247" s="11" t="e">
        <f t="shared" si="23"/>
        <v>#DIV/0!</v>
      </c>
    </row>
    <row r="248" spans="1:7" ht="15">
      <c r="A248" s="1" t="s">
        <v>629</v>
      </c>
      <c r="B248" s="2">
        <f t="shared" si="18"/>
        <v>39783</v>
      </c>
      <c r="C248" s="2">
        <f t="shared" si="19"/>
        <v>0.7854166666666668</v>
      </c>
      <c r="D248" s="10">
        <f t="shared" si="20"/>
        <v>236.72812305555556</v>
      </c>
      <c r="E248" s="9">
        <f t="shared" si="21"/>
        <v>0.73055</v>
      </c>
      <c r="F248" s="8">
        <f t="shared" si="22"/>
        <v>5.810043</v>
      </c>
      <c r="G248" s="11" t="e">
        <f t="shared" si="23"/>
        <v>#DIV/0!</v>
      </c>
    </row>
    <row r="249" spans="1:7" ht="15">
      <c r="A249" s="1" t="s">
        <v>756</v>
      </c>
      <c r="B249" s="2">
        <f t="shared" si="18"/>
        <v>39783</v>
      </c>
      <c r="C249" s="2">
        <f t="shared" si="19"/>
        <v>0.7861111111111111</v>
      </c>
      <c r="D249" s="10">
        <f t="shared" si="20"/>
        <v>236.9085425</v>
      </c>
      <c r="E249" s="9">
        <f t="shared" si="21"/>
        <v>0.5841222222222222</v>
      </c>
      <c r="F249" s="8">
        <f t="shared" si="22"/>
        <v>5.810051</v>
      </c>
      <c r="G249" s="11" t="e">
        <f t="shared" si="23"/>
        <v>#DIV/0!</v>
      </c>
    </row>
    <row r="250" spans="1:7" ht="15">
      <c r="A250" s="1" t="s">
        <v>757</v>
      </c>
      <c r="B250" s="2">
        <f t="shared" si="18"/>
        <v>39783</v>
      </c>
      <c r="C250" s="2">
        <f t="shared" si="19"/>
        <v>0.7868055555555555</v>
      </c>
      <c r="D250" s="10">
        <f t="shared" si="20"/>
        <v>237.08871305555556</v>
      </c>
      <c r="E250" s="9">
        <f t="shared" si="21"/>
        <v>0.4373916666666667</v>
      </c>
      <c r="F250" s="8">
        <f t="shared" si="22"/>
        <v>5.810058</v>
      </c>
      <c r="G250" s="11" t="e">
        <f t="shared" si="23"/>
        <v>#DIV/0!</v>
      </c>
    </row>
    <row r="251" spans="1:7" ht="15">
      <c r="A251" s="1" t="s">
        <v>758</v>
      </c>
      <c r="B251" s="2">
        <f t="shared" si="18"/>
        <v>39783</v>
      </c>
      <c r="C251" s="2">
        <f t="shared" si="19"/>
        <v>0.7875</v>
      </c>
      <c r="D251" s="10">
        <f t="shared" si="20"/>
        <v>237.2686363888889</v>
      </c>
      <c r="E251" s="9">
        <f t="shared" si="21"/>
        <v>0.29036388888888887</v>
      </c>
      <c r="F251" s="8">
        <f t="shared" si="22"/>
        <v>5.810065</v>
      </c>
      <c r="G251" s="11" t="e">
        <f t="shared" si="23"/>
        <v>#DIV/0!</v>
      </c>
    </row>
    <row r="252" spans="1:7" ht="15">
      <c r="A252" s="1" t="s">
        <v>759</v>
      </c>
      <c r="B252" s="2">
        <f t="shared" si="18"/>
        <v>39783</v>
      </c>
      <c r="C252" s="2">
        <f t="shared" si="19"/>
        <v>0.7881944444444445</v>
      </c>
      <c r="D252" s="10">
        <f t="shared" si="20"/>
        <v>237.44831444444443</v>
      </c>
      <c r="E252" s="9">
        <f t="shared" si="21"/>
        <v>0.14304166666666668</v>
      </c>
      <c r="F252" s="8">
        <f t="shared" si="22"/>
        <v>5.810072</v>
      </c>
      <c r="G252" s="11" t="e">
        <f t="shared" si="23"/>
        <v>#DIV/0!</v>
      </c>
    </row>
    <row r="253" spans="1:7" ht="15">
      <c r="A253" s="1" t="s">
        <v>760</v>
      </c>
      <c r="B253" s="2">
        <f t="shared" si="18"/>
        <v>39783</v>
      </c>
      <c r="C253" s="2">
        <f t="shared" si="19"/>
        <v>0.7888888888888889</v>
      </c>
      <c r="D253" s="10">
        <f t="shared" si="20"/>
        <v>237.6277488888889</v>
      </c>
      <c r="E253" s="9">
        <f t="shared" si="21"/>
        <v>-0.004580555555555555</v>
      </c>
      <c r="F253" s="8">
        <f t="shared" si="22"/>
        <v>5.81008</v>
      </c>
      <c r="G253" s="11" t="e">
        <f t="shared" si="23"/>
        <v>#DIV/0!</v>
      </c>
    </row>
    <row r="254" spans="1:7" ht="15">
      <c r="A254" s="1" t="s">
        <v>761</v>
      </c>
      <c r="B254" s="2">
        <f t="shared" si="18"/>
        <v>39783</v>
      </c>
      <c r="C254" s="2">
        <f t="shared" si="19"/>
        <v>0.7895833333333333</v>
      </c>
      <c r="D254" s="10">
        <f t="shared" si="20"/>
        <v>237.80694194444445</v>
      </c>
      <c r="E254" s="9">
        <f t="shared" si="21"/>
        <v>-0.15249166666666666</v>
      </c>
      <c r="F254" s="8">
        <f t="shared" si="22"/>
        <v>5.810087</v>
      </c>
      <c r="G254" s="11" t="e">
        <f t="shared" si="23"/>
        <v>#DIV/0!</v>
      </c>
    </row>
    <row r="255" spans="1:7" ht="15">
      <c r="A255" s="1" t="s">
        <v>762</v>
      </c>
      <c r="B255" s="2">
        <f t="shared" si="18"/>
        <v>39783</v>
      </c>
      <c r="C255" s="2">
        <f t="shared" si="19"/>
        <v>0.7902777777777777</v>
      </c>
      <c r="D255" s="10">
        <f t="shared" si="20"/>
        <v>237.98589527777776</v>
      </c>
      <c r="E255" s="9">
        <f t="shared" si="21"/>
        <v>-0.3006972222222222</v>
      </c>
      <c r="F255" s="8">
        <f t="shared" si="22"/>
        <v>5.810094</v>
      </c>
      <c r="G255" s="11" t="e">
        <f t="shared" si="23"/>
        <v>#DIV/0!</v>
      </c>
    </row>
    <row r="256" spans="1:7" ht="15">
      <c r="A256" s="1" t="s">
        <v>763</v>
      </c>
      <c r="B256" s="2">
        <f t="shared" si="18"/>
        <v>39783</v>
      </c>
      <c r="C256" s="2">
        <f t="shared" si="19"/>
        <v>0.7909722222222223</v>
      </c>
      <c r="D256" s="10">
        <f t="shared" si="20"/>
        <v>238.16461083333334</v>
      </c>
      <c r="E256" s="9">
        <f t="shared" si="21"/>
        <v>-0.44919166666666666</v>
      </c>
      <c r="F256" s="8">
        <f t="shared" si="22"/>
        <v>5.810101</v>
      </c>
      <c r="G256" s="11" t="e">
        <f t="shared" si="23"/>
        <v>#DIV/0!</v>
      </c>
    </row>
    <row r="257" spans="1:7" ht="15">
      <c r="A257" s="1" t="s">
        <v>764</v>
      </c>
      <c r="B257" s="2">
        <f t="shared" si="18"/>
        <v>39783</v>
      </c>
      <c r="C257" s="2">
        <f t="shared" si="19"/>
        <v>0.7916666666666666</v>
      </c>
      <c r="D257" s="10">
        <f t="shared" si="20"/>
        <v>238.34309055555556</v>
      </c>
      <c r="E257" s="9">
        <f t="shared" si="21"/>
        <v>-0.5979722222222222</v>
      </c>
      <c r="F257" s="8">
        <f t="shared" si="22"/>
        <v>5.810109</v>
      </c>
      <c r="G257" s="11" t="e">
        <f t="shared" si="23"/>
        <v>#DIV/0!</v>
      </c>
    </row>
    <row r="258" spans="1:7" ht="15">
      <c r="A258" s="1" t="s">
        <v>765</v>
      </c>
      <c r="B258" s="2">
        <f t="shared" si="18"/>
        <v>39783</v>
      </c>
      <c r="C258" s="2">
        <f t="shared" si="19"/>
        <v>0.7923611111111111</v>
      </c>
      <c r="D258" s="10">
        <f t="shared" si="20"/>
        <v>238.52133666666668</v>
      </c>
      <c r="E258" s="9">
        <f t="shared" si="21"/>
        <v>-0.7470388888888888</v>
      </c>
      <c r="F258" s="8">
        <f t="shared" si="22"/>
        <v>5.810116</v>
      </c>
      <c r="G258" s="11" t="e">
        <f t="shared" si="23"/>
        <v>#DIV/0!</v>
      </c>
    </row>
    <row r="259" spans="1:7" ht="15">
      <c r="A259" s="1" t="s">
        <v>630</v>
      </c>
      <c r="B259" s="2">
        <f t="shared" si="18"/>
        <v>39783</v>
      </c>
      <c r="C259" s="2">
        <f t="shared" si="19"/>
        <v>0.7930555555555556</v>
      </c>
      <c r="D259" s="10">
        <f t="shared" si="20"/>
        <v>238.69935083333334</v>
      </c>
      <c r="E259" s="9">
        <f t="shared" si="21"/>
        <v>-0.8963916666666666</v>
      </c>
      <c r="F259" s="8">
        <f t="shared" si="22"/>
        <v>5.810123</v>
      </c>
      <c r="G259" s="11" t="e">
        <f t="shared" si="23"/>
        <v>#DIV/0!</v>
      </c>
    </row>
    <row r="260" spans="1:7" ht="15">
      <c r="A260" s="1" t="s">
        <v>766</v>
      </c>
      <c r="B260" s="2">
        <f t="shared" si="18"/>
        <v>39783</v>
      </c>
      <c r="C260" s="2">
        <f t="shared" si="19"/>
        <v>0.7937500000000001</v>
      </c>
      <c r="D260" s="10">
        <f t="shared" si="20"/>
        <v>238.87713472222222</v>
      </c>
      <c r="E260" s="9">
        <f t="shared" si="21"/>
        <v>-1.0460250000000002</v>
      </c>
      <c r="F260" s="8">
        <f t="shared" si="22"/>
        <v>5.81013</v>
      </c>
      <c r="G260" s="11" t="e">
        <f t="shared" si="23"/>
        <v>#DIV/0!</v>
      </c>
    </row>
    <row r="261" spans="1:7" ht="15">
      <c r="A261" s="1" t="s">
        <v>767</v>
      </c>
      <c r="B261" s="2">
        <f t="shared" si="18"/>
        <v>39783</v>
      </c>
      <c r="C261" s="2">
        <f t="shared" si="19"/>
        <v>0.7944444444444444</v>
      </c>
      <c r="D261" s="10">
        <f t="shared" si="20"/>
        <v>239.05469083333335</v>
      </c>
      <c r="E261" s="9">
        <f t="shared" si="21"/>
        <v>-1.1959388888888889</v>
      </c>
      <c r="F261" s="8">
        <f t="shared" si="22"/>
        <v>5.810138</v>
      </c>
      <c r="G261" s="11" t="e">
        <f t="shared" si="23"/>
        <v>#DIV/0!</v>
      </c>
    </row>
    <row r="262" spans="1:7" ht="15">
      <c r="A262" s="1" t="s">
        <v>768</v>
      </c>
      <c r="B262" s="2">
        <f t="shared" si="18"/>
        <v>39783</v>
      </c>
      <c r="C262" s="2">
        <f t="shared" si="19"/>
        <v>0.7951388888888888</v>
      </c>
      <c r="D262" s="10">
        <f t="shared" si="20"/>
        <v>239.23202083333334</v>
      </c>
      <c r="E262" s="9">
        <f t="shared" si="21"/>
        <v>-1.3461305555555554</v>
      </c>
      <c r="F262" s="8">
        <f t="shared" si="22"/>
        <v>5.810145</v>
      </c>
      <c r="G262" s="11" t="e">
        <f t="shared" si="23"/>
        <v>#DIV/0!</v>
      </c>
    </row>
    <row r="263" spans="1:7" ht="15">
      <c r="A263" s="1" t="s">
        <v>769</v>
      </c>
      <c r="B263" s="2">
        <f t="shared" si="18"/>
        <v>39783</v>
      </c>
      <c r="C263" s="2">
        <f t="shared" si="19"/>
        <v>0.7958333333333334</v>
      </c>
      <c r="D263" s="10">
        <f t="shared" si="20"/>
        <v>239.40912694444444</v>
      </c>
      <c r="E263" s="9">
        <f t="shared" si="21"/>
        <v>-1.496602777777778</v>
      </c>
      <c r="F263" s="8">
        <f t="shared" si="22"/>
        <v>5.810152</v>
      </c>
      <c r="G263" s="11" t="e">
        <f t="shared" si="23"/>
        <v>#DIV/0!</v>
      </c>
    </row>
    <row r="264" spans="1:7" ht="15">
      <c r="A264" s="1" t="s">
        <v>770</v>
      </c>
      <c r="B264" s="2">
        <f t="shared" si="18"/>
        <v>39783</v>
      </c>
      <c r="C264" s="2">
        <f t="shared" si="19"/>
        <v>0.7965277777777778</v>
      </c>
      <c r="D264" s="10">
        <f t="shared" si="20"/>
        <v>239.58601083333335</v>
      </c>
      <c r="E264" s="9">
        <f t="shared" si="21"/>
        <v>-1.6473472222222223</v>
      </c>
      <c r="F264" s="8">
        <f t="shared" si="22"/>
        <v>5.810159</v>
      </c>
      <c r="G264" s="11" t="e">
        <f t="shared" si="23"/>
        <v>#DIV/0!</v>
      </c>
    </row>
    <row r="265" spans="1:7" ht="15">
      <c r="A265" s="1" t="s">
        <v>771</v>
      </c>
      <c r="B265" s="2">
        <f t="shared" si="18"/>
        <v>39783</v>
      </c>
      <c r="C265" s="2">
        <f t="shared" si="19"/>
        <v>0.7972222222222222</v>
      </c>
      <c r="D265" s="10">
        <f t="shared" si="20"/>
        <v>239.762675</v>
      </c>
      <c r="E265" s="9">
        <f t="shared" si="21"/>
        <v>-1.7983638888888889</v>
      </c>
      <c r="F265" s="8">
        <f t="shared" si="22"/>
        <v>5.810167</v>
      </c>
      <c r="G265" s="11" t="e">
        <f t="shared" si="23"/>
        <v>#DIV/0!</v>
      </c>
    </row>
    <row r="266" spans="1:7" ht="15">
      <c r="A266" s="1" t="s">
        <v>772</v>
      </c>
      <c r="B266" s="2">
        <f t="shared" si="18"/>
        <v>39783</v>
      </c>
      <c r="C266" s="2">
        <f t="shared" si="19"/>
        <v>0.7979166666666666</v>
      </c>
      <c r="D266" s="10">
        <f t="shared" si="20"/>
        <v>239.93912083333333</v>
      </c>
      <c r="E266" s="9">
        <f t="shared" si="21"/>
        <v>-1.9496555555555555</v>
      </c>
      <c r="F266" s="8">
        <f t="shared" si="22"/>
        <v>5.810174</v>
      </c>
      <c r="G266" s="11" t="e">
        <f t="shared" si="23"/>
        <v>#DIV/0!</v>
      </c>
    </row>
    <row r="267" spans="1:7" ht="15">
      <c r="A267" s="1" t="s">
        <v>773</v>
      </c>
      <c r="B267" s="2">
        <f t="shared" si="18"/>
        <v>39783</v>
      </c>
      <c r="C267" s="2">
        <f t="shared" si="19"/>
        <v>0.7986111111111112</v>
      </c>
      <c r="D267">
        <f t="shared" si="20"/>
        <v>240.11535055555555</v>
      </c>
      <c r="E267">
        <f t="shared" si="21"/>
        <v>-2.101213888888889</v>
      </c>
      <c r="F267">
        <f t="shared" si="22"/>
        <v>5.810181</v>
      </c>
      <c r="G267" t="e">
        <f t="shared" si="23"/>
        <v>#DIV/0!</v>
      </c>
    </row>
    <row r="268" spans="1:7" ht="15">
      <c r="A268" s="1" t="s">
        <v>774</v>
      </c>
      <c r="B268" s="2">
        <f t="shared" si="18"/>
        <v>39783</v>
      </c>
      <c r="C268" s="2">
        <f t="shared" si="19"/>
        <v>0.7993055555555556</v>
      </c>
      <c r="D268">
        <f t="shared" si="20"/>
        <v>240.29136666666668</v>
      </c>
      <c r="E268">
        <f t="shared" si="21"/>
        <v>-2.253041666666667</v>
      </c>
      <c r="F268">
        <f t="shared" si="22"/>
        <v>5.810188</v>
      </c>
      <c r="G268" t="e">
        <f t="shared" si="23"/>
        <v>#DIV/0!</v>
      </c>
    </row>
    <row r="269" spans="1:7" ht="15">
      <c r="A269" s="1" t="s">
        <v>775</v>
      </c>
      <c r="B269" s="2">
        <f t="shared" si="18"/>
        <v>39783</v>
      </c>
      <c r="C269" s="2">
        <f t="shared" si="19"/>
        <v>0.7999999999999999</v>
      </c>
      <c r="D269">
        <f t="shared" si="20"/>
        <v>240.46717055555555</v>
      </c>
      <c r="E269">
        <f t="shared" si="21"/>
        <v>-2.405136111111111</v>
      </c>
      <c r="F269">
        <f t="shared" si="22"/>
        <v>5.810196</v>
      </c>
      <c r="G269" t="e">
        <f t="shared" si="23"/>
        <v>#DIV/0!</v>
      </c>
    </row>
    <row r="270" spans="1:7" ht="15">
      <c r="A270" s="1" t="s">
        <v>776</v>
      </c>
      <c r="B270" s="2">
        <f t="shared" si="18"/>
        <v>39783</v>
      </c>
      <c r="C270" s="2">
        <f t="shared" si="19"/>
        <v>0.8006944444444444</v>
      </c>
      <c r="D270">
        <f t="shared" si="20"/>
        <v>240.64276444444442</v>
      </c>
      <c r="E270">
        <f t="shared" si="21"/>
        <v>-2.557494444444444</v>
      </c>
      <c r="F270">
        <f t="shared" si="22"/>
        <v>5.810203</v>
      </c>
      <c r="G270" t="e">
        <f t="shared" si="23"/>
        <v>#DIV/0!</v>
      </c>
    </row>
    <row r="271" spans="1:7" ht="15">
      <c r="A271" s="1" t="s">
        <v>777</v>
      </c>
      <c r="B271" s="2">
        <f t="shared" si="18"/>
        <v>39783</v>
      </c>
      <c r="C271" s="2">
        <f t="shared" si="19"/>
        <v>0.8013888888888889</v>
      </c>
      <c r="D271">
        <f t="shared" si="20"/>
        <v>240.81815055555555</v>
      </c>
      <c r="E271">
        <f t="shared" si="21"/>
        <v>-2.710113888888889</v>
      </c>
      <c r="F271">
        <f t="shared" si="22"/>
        <v>5.81021</v>
      </c>
      <c r="G271" t="e">
        <f t="shared" si="23"/>
        <v>#DIV/0!</v>
      </c>
    </row>
    <row r="272" spans="1:7" ht="15">
      <c r="A272" s="1" t="s">
        <v>778</v>
      </c>
      <c r="B272" s="2">
        <f t="shared" si="18"/>
        <v>39783</v>
      </c>
      <c r="C272" s="2">
        <f t="shared" si="19"/>
        <v>0.8020833333333334</v>
      </c>
      <c r="D272">
        <f t="shared" si="20"/>
        <v>240.99333083333332</v>
      </c>
      <c r="E272">
        <f t="shared" si="21"/>
        <v>-2.8629972222222224</v>
      </c>
      <c r="F272">
        <f t="shared" si="22"/>
        <v>5.810218</v>
      </c>
      <c r="G272" t="e">
        <f t="shared" si="23"/>
        <v>#DIV/0!</v>
      </c>
    </row>
    <row r="273" spans="1:7" ht="15">
      <c r="A273" s="1" t="s">
        <v>631</v>
      </c>
      <c r="B273" s="2">
        <f t="shared" si="18"/>
        <v>39783</v>
      </c>
      <c r="C273" s="2">
        <f t="shared" si="19"/>
        <v>0.8027777777777777</v>
      </c>
      <c r="D273">
        <f t="shared" si="20"/>
        <v>241.1683075</v>
      </c>
      <c r="E273">
        <f t="shared" si="21"/>
        <v>-3.016138888888889</v>
      </c>
      <c r="F273">
        <f t="shared" si="22"/>
        <v>5.810225</v>
      </c>
      <c r="G273" t="e">
        <f t="shared" si="23"/>
        <v>#DIV/0!</v>
      </c>
    </row>
    <row r="274" spans="1:7" ht="15">
      <c r="A274" s="1" t="s">
        <v>779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VALUE(MID(A274,27,3))+VALUE(MID(A274,31,2))/60+VALUE(MID(A274,34,7))/3600</f>
        <v>241.34308222222222</v>
      </c>
      <c r="E274">
        <f aca="true" t="shared" si="27" ref="E274:E317">(VALUE(MID(A274,42,2))+VALUE(MID(A274,45,2))/60+VALUE(MID(A274,48,7))/3600)*(IF(MID(A274,41,1)="-",-1,1))</f>
        <v>-3.169538888888889</v>
      </c>
      <c r="F274">
        <f aca="true" t="shared" si="28" ref="F274:F317">VALUE(MID(A274,56,9))</f>
        <v>5.810232</v>
      </c>
      <c r="G274" t="e">
        <f aca="true" t="shared" si="29" ref="G274:G317">DEGREES(ATAN($B$6/($B$8*F274)))*60</f>
        <v>#DIV/0!</v>
      </c>
    </row>
    <row r="275" spans="1:7" ht="15">
      <c r="A275" s="1" t="s">
        <v>780</v>
      </c>
      <c r="B275" s="2">
        <f t="shared" si="24"/>
        <v>39783</v>
      </c>
      <c r="C275" s="2">
        <f t="shared" si="25"/>
        <v>0.8041666666666667</v>
      </c>
      <c r="D275">
        <f t="shared" si="26"/>
        <v>241.5176575</v>
      </c>
      <c r="E275">
        <f t="shared" si="27"/>
        <v>-3.3231916666666663</v>
      </c>
      <c r="F275">
        <f t="shared" si="28"/>
        <v>5.810239</v>
      </c>
      <c r="G275" t="e">
        <f t="shared" si="29"/>
        <v>#DIV/0!</v>
      </c>
    </row>
    <row r="276" spans="1:7" ht="15">
      <c r="A276" s="1" t="s">
        <v>781</v>
      </c>
      <c r="B276" s="2">
        <f t="shared" si="24"/>
        <v>39783</v>
      </c>
      <c r="C276" s="2">
        <f t="shared" si="25"/>
        <v>0.8048611111111111</v>
      </c>
      <c r="D276">
        <f t="shared" si="26"/>
        <v>241.6920352777778</v>
      </c>
      <c r="E276">
        <f t="shared" si="27"/>
        <v>-3.477102777777778</v>
      </c>
      <c r="F276">
        <f t="shared" si="28"/>
        <v>5.810247</v>
      </c>
      <c r="G276" t="e">
        <f t="shared" si="29"/>
        <v>#DIV/0!</v>
      </c>
    </row>
    <row r="277" spans="1:7" ht="15">
      <c r="A277" s="1" t="s">
        <v>782</v>
      </c>
      <c r="B277" s="2">
        <f t="shared" si="24"/>
        <v>39783</v>
      </c>
      <c r="C277" s="2">
        <f t="shared" si="25"/>
        <v>0.8055555555555555</v>
      </c>
      <c r="D277">
        <f t="shared" si="26"/>
        <v>241.86621777777776</v>
      </c>
      <c r="E277">
        <f t="shared" si="27"/>
        <v>-3.631263888888889</v>
      </c>
      <c r="F277">
        <f t="shared" si="28"/>
        <v>5.810254</v>
      </c>
      <c r="G277" t="e">
        <f t="shared" si="29"/>
        <v>#DIV/0!</v>
      </c>
    </row>
    <row r="278" spans="1:7" ht="15">
      <c r="A278" s="1" t="s">
        <v>783</v>
      </c>
      <c r="B278" s="2">
        <f t="shared" si="24"/>
        <v>39783</v>
      </c>
      <c r="C278" s="2">
        <f t="shared" si="25"/>
        <v>0.80625</v>
      </c>
      <c r="D278">
        <f t="shared" si="26"/>
        <v>242.04020666666668</v>
      </c>
      <c r="E278">
        <f t="shared" si="27"/>
        <v>-3.785675</v>
      </c>
      <c r="F278">
        <f t="shared" si="28"/>
        <v>5.810261</v>
      </c>
      <c r="G278" t="e">
        <f t="shared" si="29"/>
        <v>#DIV/0!</v>
      </c>
    </row>
    <row r="279" spans="1:7" ht="15">
      <c r="A279" s="1" t="s">
        <v>97</v>
      </c>
      <c r="B279" s="2">
        <f t="shared" si="24"/>
        <v>39783</v>
      </c>
      <c r="C279" s="2">
        <f t="shared" si="25"/>
        <v>0.8069444444444445</v>
      </c>
      <c r="D279">
        <f t="shared" si="26"/>
        <v>242.2140047222222</v>
      </c>
      <c r="E279">
        <f t="shared" si="27"/>
        <v>-3.9403361111111113</v>
      </c>
      <c r="F279">
        <f t="shared" si="28"/>
        <v>5.810268</v>
      </c>
      <c r="G279" t="e">
        <f t="shared" si="29"/>
        <v>#DIV/0!</v>
      </c>
    </row>
    <row r="280" spans="1:7" ht="15">
      <c r="A280" s="1" t="s">
        <v>98</v>
      </c>
      <c r="B280" s="2">
        <f t="shared" si="24"/>
        <v>39783</v>
      </c>
      <c r="C280" s="2">
        <f t="shared" si="25"/>
        <v>0.8076388888888889</v>
      </c>
      <c r="D280">
        <f t="shared" si="26"/>
        <v>242.3876136111111</v>
      </c>
      <c r="E280">
        <f t="shared" si="27"/>
        <v>-4.095244444444444</v>
      </c>
      <c r="F280">
        <f t="shared" si="28"/>
        <v>5.810276</v>
      </c>
      <c r="G280" t="e">
        <f t="shared" si="29"/>
        <v>#DIV/0!</v>
      </c>
    </row>
    <row r="281" spans="1:7" ht="15">
      <c r="A281" s="1" t="s">
        <v>99</v>
      </c>
      <c r="B281" s="2">
        <f t="shared" si="24"/>
        <v>39783</v>
      </c>
      <c r="C281" s="2">
        <f t="shared" si="25"/>
        <v>0.8083333333333332</v>
      </c>
      <c r="D281">
        <f t="shared" si="26"/>
        <v>242.56103555555558</v>
      </c>
      <c r="E281">
        <f t="shared" si="27"/>
        <v>-4.250397222222222</v>
      </c>
      <c r="F281">
        <f t="shared" si="28"/>
        <v>5.810283</v>
      </c>
      <c r="G281" t="e">
        <f t="shared" si="29"/>
        <v>#DIV/0!</v>
      </c>
    </row>
    <row r="282" spans="1:7" ht="15">
      <c r="A282" s="1" t="s">
        <v>632</v>
      </c>
      <c r="B282" s="2">
        <f t="shared" si="24"/>
        <v>39783</v>
      </c>
      <c r="C282" s="2">
        <f t="shared" si="25"/>
        <v>0.8090277777777778</v>
      </c>
      <c r="D282">
        <f t="shared" si="26"/>
        <v>242.73427277777776</v>
      </c>
      <c r="E282">
        <f t="shared" si="27"/>
        <v>-4.405797222222223</v>
      </c>
      <c r="F282">
        <f t="shared" si="28"/>
        <v>5.81029</v>
      </c>
      <c r="G282" t="e">
        <f t="shared" si="29"/>
        <v>#DIV/0!</v>
      </c>
    </row>
    <row r="283" spans="1:7" ht="15">
      <c r="A283" s="1" t="s">
        <v>633</v>
      </c>
      <c r="B283" s="2">
        <f t="shared" si="24"/>
        <v>39783</v>
      </c>
      <c r="C283" s="2">
        <f t="shared" si="25"/>
        <v>0.8097222222222222</v>
      </c>
      <c r="D283">
        <f t="shared" si="26"/>
        <v>242.90732722222222</v>
      </c>
      <c r="E283">
        <f t="shared" si="27"/>
        <v>-4.561436111111111</v>
      </c>
      <c r="F283">
        <f t="shared" si="28"/>
        <v>5.810297</v>
      </c>
      <c r="G283" t="e">
        <f t="shared" si="29"/>
        <v>#DIV/0!</v>
      </c>
    </row>
    <row r="284" spans="1:7" ht="15">
      <c r="A284" s="1" t="s">
        <v>100</v>
      </c>
      <c r="B284" s="2">
        <f t="shared" si="24"/>
        <v>39783</v>
      </c>
      <c r="C284" s="2">
        <f t="shared" si="25"/>
        <v>0.8104166666666667</v>
      </c>
      <c r="D284">
        <f t="shared" si="26"/>
        <v>243.0802011111111</v>
      </c>
      <c r="E284">
        <f t="shared" si="27"/>
        <v>-4.717316666666667</v>
      </c>
      <c r="F284">
        <f t="shared" si="28"/>
        <v>5.810305</v>
      </c>
      <c r="G284" t="e">
        <f t="shared" si="29"/>
        <v>#DIV/0!</v>
      </c>
    </row>
    <row r="285" spans="1:7" ht="15">
      <c r="A285" s="1" t="s">
        <v>634</v>
      </c>
      <c r="B285" s="2">
        <f t="shared" si="24"/>
        <v>39783</v>
      </c>
      <c r="C285" s="2">
        <f t="shared" si="25"/>
        <v>0.811111111111111</v>
      </c>
      <c r="D285">
        <f t="shared" si="26"/>
        <v>243.25289694444444</v>
      </c>
      <c r="E285">
        <f t="shared" si="27"/>
        <v>-4.873436111111111</v>
      </c>
      <c r="F285">
        <f t="shared" si="28"/>
        <v>5.810312</v>
      </c>
      <c r="G285" t="e">
        <f t="shared" si="29"/>
        <v>#DIV/0!</v>
      </c>
    </row>
    <row r="286" spans="1:7" ht="15">
      <c r="A286" s="1" t="s">
        <v>101</v>
      </c>
      <c r="B286" s="2">
        <f t="shared" si="24"/>
        <v>39783</v>
      </c>
      <c r="C286" s="2">
        <f t="shared" si="25"/>
        <v>0.8118055555555556</v>
      </c>
      <c r="D286">
        <f t="shared" si="26"/>
        <v>243.4254163888889</v>
      </c>
      <c r="E286">
        <f t="shared" si="27"/>
        <v>-5.029794444444445</v>
      </c>
      <c r="F286">
        <f t="shared" si="28"/>
        <v>5.810319</v>
      </c>
      <c r="G286" t="e">
        <f t="shared" si="29"/>
        <v>#DIV/0!</v>
      </c>
    </row>
    <row r="287" spans="1:7" ht="15">
      <c r="A287" s="1" t="s">
        <v>102</v>
      </c>
      <c r="B287" s="2">
        <f t="shared" si="24"/>
        <v>39783</v>
      </c>
      <c r="C287" s="2">
        <f t="shared" si="25"/>
        <v>0.8125</v>
      </c>
      <c r="D287">
        <f t="shared" si="26"/>
        <v>243.59776194444444</v>
      </c>
      <c r="E287">
        <f t="shared" si="27"/>
        <v>-5.186386111111111</v>
      </c>
      <c r="F287">
        <f t="shared" si="28"/>
        <v>5.810326</v>
      </c>
      <c r="G287" t="e">
        <f t="shared" si="29"/>
        <v>#DIV/0!</v>
      </c>
    </row>
    <row r="288" spans="1:7" ht="15">
      <c r="A288" s="1" t="s">
        <v>103</v>
      </c>
      <c r="B288" s="2">
        <f t="shared" si="24"/>
        <v>39783</v>
      </c>
      <c r="C288" s="2">
        <f t="shared" si="25"/>
        <v>0.8131944444444444</v>
      </c>
      <c r="D288">
        <f t="shared" si="26"/>
        <v>243.76993583333334</v>
      </c>
      <c r="E288">
        <f t="shared" si="27"/>
        <v>-5.343213888888888</v>
      </c>
      <c r="F288">
        <f t="shared" si="28"/>
        <v>5.810334</v>
      </c>
      <c r="G288" t="e">
        <f t="shared" si="29"/>
        <v>#DIV/0!</v>
      </c>
    </row>
    <row r="289" spans="1:7" ht="15">
      <c r="A289" s="1" t="s">
        <v>104</v>
      </c>
      <c r="B289" s="2">
        <f t="shared" si="24"/>
        <v>39783</v>
      </c>
      <c r="C289" s="2">
        <f t="shared" si="25"/>
        <v>0.813888888888889</v>
      </c>
      <c r="D289">
        <f t="shared" si="26"/>
        <v>243.94194000000002</v>
      </c>
      <c r="E289">
        <f t="shared" si="27"/>
        <v>-5.500272222222222</v>
      </c>
      <c r="F289">
        <f t="shared" si="28"/>
        <v>5.810341</v>
      </c>
      <c r="G289" t="e">
        <f t="shared" si="29"/>
        <v>#DIV/0!</v>
      </c>
    </row>
    <row r="290" spans="1:7" ht="15">
      <c r="A290" s="1" t="s">
        <v>105</v>
      </c>
      <c r="B290" s="2">
        <f t="shared" si="24"/>
        <v>39783</v>
      </c>
      <c r="C290" s="2">
        <f t="shared" si="25"/>
        <v>0.8145833333333333</v>
      </c>
      <c r="D290">
        <f t="shared" si="26"/>
        <v>244.11377694444445</v>
      </c>
      <c r="E290">
        <f t="shared" si="27"/>
        <v>-5.657561111111112</v>
      </c>
      <c r="F290">
        <f t="shared" si="28"/>
        <v>5.810348</v>
      </c>
      <c r="G290" t="e">
        <f t="shared" si="29"/>
        <v>#DIV/0!</v>
      </c>
    </row>
    <row r="291" spans="1:7" ht="15">
      <c r="A291" s="1" t="s">
        <v>106</v>
      </c>
      <c r="B291" s="2">
        <f t="shared" si="24"/>
        <v>39783</v>
      </c>
      <c r="C291" s="2">
        <f t="shared" si="25"/>
        <v>0.8152777777777778</v>
      </c>
      <c r="D291">
        <f t="shared" si="26"/>
        <v>244.28544861111112</v>
      </c>
      <c r="E291">
        <f t="shared" si="27"/>
        <v>-5.815080555555555</v>
      </c>
      <c r="F291">
        <f t="shared" si="28"/>
        <v>5.810355</v>
      </c>
      <c r="G291" t="e">
        <f t="shared" si="29"/>
        <v>#DIV/0!</v>
      </c>
    </row>
    <row r="292" spans="1:7" ht="15">
      <c r="A292" s="1" t="s">
        <v>107</v>
      </c>
      <c r="B292" s="2">
        <f t="shared" si="24"/>
        <v>39783</v>
      </c>
      <c r="C292" s="2">
        <f t="shared" si="25"/>
        <v>0.8159722222222222</v>
      </c>
      <c r="D292">
        <f t="shared" si="26"/>
        <v>244.4569575</v>
      </c>
      <c r="E292">
        <f t="shared" si="27"/>
        <v>-5.972825</v>
      </c>
      <c r="F292">
        <f t="shared" si="28"/>
        <v>5.810363</v>
      </c>
      <c r="G292" t="e">
        <f t="shared" si="29"/>
        <v>#DIV/0!</v>
      </c>
    </row>
    <row r="293" spans="1:7" ht="15">
      <c r="A293" s="1" t="s">
        <v>635</v>
      </c>
      <c r="B293" s="2">
        <f t="shared" si="24"/>
        <v>39783</v>
      </c>
      <c r="C293" s="2">
        <f t="shared" si="25"/>
        <v>0.8166666666666668</v>
      </c>
      <c r="D293">
        <f t="shared" si="26"/>
        <v>244.62830583333334</v>
      </c>
      <c r="E293">
        <f t="shared" si="27"/>
        <v>-6.130797222222222</v>
      </c>
      <c r="F293">
        <f t="shared" si="28"/>
        <v>5.81037</v>
      </c>
      <c r="G293" t="e">
        <f t="shared" si="29"/>
        <v>#DIV/0!</v>
      </c>
    </row>
    <row r="294" spans="1:7" ht="15">
      <c r="A294" s="1" t="s">
        <v>108</v>
      </c>
      <c r="B294" s="2">
        <f t="shared" si="24"/>
        <v>39783</v>
      </c>
      <c r="C294" s="2">
        <f t="shared" si="25"/>
        <v>0.8173611111111111</v>
      </c>
      <c r="D294">
        <f t="shared" si="26"/>
        <v>244.79949527777777</v>
      </c>
      <c r="E294">
        <f t="shared" si="27"/>
        <v>-6.288991666666667</v>
      </c>
      <c r="F294">
        <f t="shared" si="28"/>
        <v>5.810377</v>
      </c>
      <c r="G294" t="e">
        <f t="shared" si="29"/>
        <v>#DIV/0!</v>
      </c>
    </row>
    <row r="295" spans="1:7" ht="15">
      <c r="A295" s="1" t="s">
        <v>636</v>
      </c>
      <c r="B295" s="2">
        <f t="shared" si="24"/>
        <v>39783</v>
      </c>
      <c r="C295" s="2">
        <f t="shared" si="25"/>
        <v>0.8180555555555555</v>
      </c>
      <c r="D295">
        <f t="shared" si="26"/>
        <v>244.97052888888888</v>
      </c>
      <c r="E295">
        <f t="shared" si="27"/>
        <v>-6.447411111111111</v>
      </c>
      <c r="F295">
        <f t="shared" si="28"/>
        <v>5.810385</v>
      </c>
      <c r="G295" t="e">
        <f t="shared" si="29"/>
        <v>#DIV/0!</v>
      </c>
    </row>
    <row r="296" spans="1:7" ht="15">
      <c r="A296" s="1" t="s">
        <v>637</v>
      </c>
      <c r="B296" s="2">
        <f t="shared" si="24"/>
        <v>39783</v>
      </c>
      <c r="C296" s="2">
        <f t="shared" si="25"/>
        <v>0.81875</v>
      </c>
      <c r="D296">
        <f t="shared" si="26"/>
        <v>245.14140833333332</v>
      </c>
      <c r="E296">
        <f t="shared" si="27"/>
        <v>-6.60605</v>
      </c>
      <c r="F296">
        <f t="shared" si="28"/>
        <v>5.810392</v>
      </c>
      <c r="G296" t="e">
        <f t="shared" si="29"/>
        <v>#DIV/0!</v>
      </c>
    </row>
    <row r="297" spans="1:7" ht="15">
      <c r="A297" s="1" t="s">
        <v>109</v>
      </c>
      <c r="B297" s="2">
        <f t="shared" si="24"/>
        <v>39783</v>
      </c>
      <c r="C297" s="2">
        <f t="shared" si="25"/>
        <v>0.8194444444444445</v>
      </c>
      <c r="D297">
        <f t="shared" si="26"/>
        <v>245.31213611111113</v>
      </c>
      <c r="E297">
        <f t="shared" si="27"/>
        <v>-6.7649083333333335</v>
      </c>
      <c r="F297">
        <f t="shared" si="28"/>
        <v>5.810399</v>
      </c>
      <c r="G297" t="e">
        <f t="shared" si="29"/>
        <v>#DIV/0!</v>
      </c>
    </row>
    <row r="298" spans="1:7" ht="15">
      <c r="A298" s="1" t="s">
        <v>110</v>
      </c>
      <c r="B298" s="2">
        <f t="shared" si="24"/>
        <v>39783</v>
      </c>
      <c r="C298" s="2">
        <f t="shared" si="25"/>
        <v>0.8201388888888889</v>
      </c>
      <c r="D298">
        <f t="shared" si="26"/>
        <v>245.48271444444444</v>
      </c>
      <c r="E298">
        <f t="shared" si="27"/>
        <v>-6.923983333333334</v>
      </c>
      <c r="F298">
        <f t="shared" si="28"/>
        <v>5.810406</v>
      </c>
      <c r="G298" t="e">
        <f t="shared" si="29"/>
        <v>#DIV/0!</v>
      </c>
    </row>
    <row r="299" spans="1:7" ht="15">
      <c r="A299" s="1" t="s">
        <v>111</v>
      </c>
      <c r="B299" s="2">
        <f t="shared" si="24"/>
        <v>39783</v>
      </c>
      <c r="C299" s="2">
        <f t="shared" si="25"/>
        <v>0.8208333333333333</v>
      </c>
      <c r="D299">
        <f t="shared" si="26"/>
        <v>245.65314555555557</v>
      </c>
      <c r="E299">
        <f t="shared" si="27"/>
        <v>-7.083277777777777</v>
      </c>
      <c r="F299">
        <f t="shared" si="28"/>
        <v>5.810414</v>
      </c>
      <c r="G299" t="e">
        <f t="shared" si="29"/>
        <v>#DIV/0!</v>
      </c>
    </row>
    <row r="300" spans="1:7" ht="15">
      <c r="A300" s="1" t="s">
        <v>112</v>
      </c>
      <c r="B300" s="2">
        <f t="shared" si="24"/>
        <v>39783</v>
      </c>
      <c r="C300" s="2">
        <f t="shared" si="25"/>
        <v>0.8215277777777777</v>
      </c>
      <c r="D300">
        <f t="shared" si="26"/>
        <v>245.82343166666666</v>
      </c>
      <c r="E300">
        <f t="shared" si="27"/>
        <v>-7.242783333333334</v>
      </c>
      <c r="F300">
        <f t="shared" si="28"/>
        <v>5.810421</v>
      </c>
      <c r="G300" t="e">
        <f t="shared" si="29"/>
        <v>#DIV/0!</v>
      </c>
    </row>
    <row r="301" spans="1:7" ht="15">
      <c r="A301" s="1" t="s">
        <v>113</v>
      </c>
      <c r="B301" s="2">
        <f t="shared" si="24"/>
        <v>39783</v>
      </c>
      <c r="C301" s="2">
        <f t="shared" si="25"/>
        <v>0.8222222222222223</v>
      </c>
      <c r="D301">
        <f t="shared" si="26"/>
        <v>245.99357555555554</v>
      </c>
      <c r="E301">
        <f t="shared" si="27"/>
        <v>-7.402502777777778</v>
      </c>
      <c r="F301">
        <f t="shared" si="28"/>
        <v>5.810428</v>
      </c>
      <c r="G301" t="e">
        <f t="shared" si="29"/>
        <v>#DIV/0!</v>
      </c>
    </row>
    <row r="302" spans="1:7" ht="15">
      <c r="A302" s="1" t="s">
        <v>114</v>
      </c>
      <c r="B302" s="2">
        <f t="shared" si="24"/>
        <v>39783</v>
      </c>
      <c r="C302" s="2">
        <f t="shared" si="25"/>
        <v>0.8229166666666666</v>
      </c>
      <c r="D302">
        <f t="shared" si="26"/>
        <v>246.1635788888889</v>
      </c>
      <c r="E302">
        <f t="shared" si="27"/>
        <v>-7.562433333333333</v>
      </c>
      <c r="F302">
        <f t="shared" si="28"/>
        <v>5.810435</v>
      </c>
      <c r="G302" t="e">
        <f t="shared" si="29"/>
        <v>#DIV/0!</v>
      </c>
    </row>
    <row r="303" spans="1:7" ht="15">
      <c r="A303" s="1" t="s">
        <v>115</v>
      </c>
      <c r="B303" s="2">
        <f t="shared" si="24"/>
        <v>39783</v>
      </c>
      <c r="C303" s="2">
        <f t="shared" si="25"/>
        <v>0.8236111111111111</v>
      </c>
      <c r="D303">
        <f t="shared" si="26"/>
        <v>246.33344444444447</v>
      </c>
      <c r="E303">
        <f t="shared" si="27"/>
        <v>-7.722575</v>
      </c>
      <c r="F303">
        <f t="shared" si="28"/>
        <v>5.810443</v>
      </c>
      <c r="G303" t="e">
        <f t="shared" si="29"/>
        <v>#DIV/0!</v>
      </c>
    </row>
    <row r="304" spans="1:7" ht="15">
      <c r="A304" s="1" t="s">
        <v>116</v>
      </c>
      <c r="B304" s="2">
        <f t="shared" si="24"/>
        <v>39783</v>
      </c>
      <c r="C304" s="2">
        <f t="shared" si="25"/>
        <v>0.8243055555555556</v>
      </c>
      <c r="D304">
        <f t="shared" si="26"/>
        <v>246.50317444444445</v>
      </c>
      <c r="E304">
        <f t="shared" si="27"/>
        <v>-7.882925</v>
      </c>
      <c r="F304">
        <f t="shared" si="28"/>
        <v>5.81045</v>
      </c>
      <c r="G304" t="e">
        <f t="shared" si="29"/>
        <v>#DIV/0!</v>
      </c>
    </row>
    <row r="305" spans="1:7" ht="15">
      <c r="A305" s="1" t="s">
        <v>117</v>
      </c>
      <c r="B305" s="2">
        <f t="shared" si="24"/>
        <v>39783</v>
      </c>
      <c r="C305" s="2">
        <f t="shared" si="25"/>
        <v>0.8250000000000001</v>
      </c>
      <c r="D305">
        <f t="shared" si="26"/>
        <v>246.6727711111111</v>
      </c>
      <c r="E305">
        <f t="shared" si="27"/>
        <v>-8.043480555555556</v>
      </c>
      <c r="F305">
        <f t="shared" si="28"/>
        <v>5.810457</v>
      </c>
      <c r="G305" t="e">
        <f t="shared" si="29"/>
        <v>#DIV/0!</v>
      </c>
    </row>
    <row r="306" spans="1:7" ht="15">
      <c r="A306" s="1" t="s">
        <v>118</v>
      </c>
      <c r="B306" s="2">
        <f t="shared" si="24"/>
        <v>39783</v>
      </c>
      <c r="C306" s="2">
        <f t="shared" si="25"/>
        <v>0.8256944444444444</v>
      </c>
      <c r="D306">
        <f t="shared" si="26"/>
        <v>246.84223666666668</v>
      </c>
      <c r="E306">
        <f t="shared" si="27"/>
        <v>-8.204238888888888</v>
      </c>
      <c r="F306">
        <f t="shared" si="28"/>
        <v>5.810464</v>
      </c>
      <c r="G306" t="e">
        <f t="shared" si="29"/>
        <v>#DIV/0!</v>
      </c>
    </row>
    <row r="307" spans="1:7" ht="15">
      <c r="A307" s="1" t="s">
        <v>638</v>
      </c>
      <c r="B307" s="2">
        <f t="shared" si="24"/>
        <v>39783</v>
      </c>
      <c r="C307" s="2">
        <f t="shared" si="25"/>
        <v>0.8263888888888888</v>
      </c>
      <c r="D307">
        <f t="shared" si="26"/>
        <v>247.01157388888888</v>
      </c>
      <c r="E307">
        <f t="shared" si="27"/>
        <v>-8.365202777777778</v>
      </c>
      <c r="F307">
        <f t="shared" si="28"/>
        <v>5.810472</v>
      </c>
      <c r="G307" t="e">
        <f t="shared" si="29"/>
        <v>#DIV/0!</v>
      </c>
    </row>
    <row r="308" spans="1:7" ht="15">
      <c r="A308" s="1" t="s">
        <v>119</v>
      </c>
      <c r="B308" s="2">
        <f t="shared" si="24"/>
        <v>39783</v>
      </c>
      <c r="C308" s="2">
        <f t="shared" si="25"/>
        <v>0.8270833333333334</v>
      </c>
      <c r="D308">
        <f t="shared" si="26"/>
        <v>247.1807847222222</v>
      </c>
      <c r="E308">
        <f t="shared" si="27"/>
        <v>-8.526369444444445</v>
      </c>
      <c r="F308">
        <f t="shared" si="28"/>
        <v>5.810479</v>
      </c>
      <c r="G308" t="e">
        <f t="shared" si="29"/>
        <v>#DIV/0!</v>
      </c>
    </row>
    <row r="309" spans="1:7" ht="15">
      <c r="A309" s="1" t="s">
        <v>120</v>
      </c>
      <c r="B309" s="2">
        <f t="shared" si="24"/>
        <v>39783</v>
      </c>
      <c r="C309" s="2">
        <f t="shared" si="25"/>
        <v>0.8277777777777778</v>
      </c>
      <c r="D309">
        <f t="shared" si="26"/>
        <v>247.3498713888889</v>
      </c>
      <c r="E309">
        <f t="shared" si="27"/>
        <v>-8.68773611111111</v>
      </c>
      <c r="F309">
        <f t="shared" si="28"/>
        <v>5.810486</v>
      </c>
      <c r="G309" t="e">
        <f t="shared" si="29"/>
        <v>#DIV/0!</v>
      </c>
    </row>
    <row r="310" spans="1:7" ht="15">
      <c r="A310" s="1" t="s">
        <v>121</v>
      </c>
      <c r="B310" s="2">
        <f t="shared" si="24"/>
        <v>39783</v>
      </c>
      <c r="C310" s="2">
        <f t="shared" si="25"/>
        <v>0.8284722222222222</v>
      </c>
      <c r="D310">
        <f t="shared" si="26"/>
        <v>247.51883694444444</v>
      </c>
      <c r="E310">
        <f t="shared" si="27"/>
        <v>-8.849300000000001</v>
      </c>
      <c r="F310">
        <f t="shared" si="28"/>
        <v>5.810493</v>
      </c>
      <c r="G310" t="e">
        <f t="shared" si="29"/>
        <v>#DIV/0!</v>
      </c>
    </row>
    <row r="311" spans="1:7" ht="15">
      <c r="A311" s="1" t="s">
        <v>122</v>
      </c>
      <c r="B311" s="2">
        <f t="shared" si="24"/>
        <v>39783</v>
      </c>
      <c r="C311" s="2">
        <f t="shared" si="25"/>
        <v>0.8291666666666666</v>
      </c>
      <c r="D311">
        <f t="shared" si="26"/>
        <v>247.68768305555557</v>
      </c>
      <c r="E311">
        <f t="shared" si="27"/>
        <v>-9.01106388888889</v>
      </c>
      <c r="F311">
        <f t="shared" si="28"/>
        <v>5.810501</v>
      </c>
      <c r="G311" t="e">
        <f t="shared" si="29"/>
        <v>#DIV/0!</v>
      </c>
    </row>
    <row r="312" spans="1:7" ht="15">
      <c r="A312" s="1" t="s">
        <v>123</v>
      </c>
      <c r="B312" s="2">
        <f t="shared" si="24"/>
        <v>39783</v>
      </c>
      <c r="C312" s="2">
        <f t="shared" si="25"/>
        <v>0.8298611111111112</v>
      </c>
      <c r="D312">
        <f t="shared" si="26"/>
        <v>247.85641277777776</v>
      </c>
      <c r="E312">
        <f t="shared" si="27"/>
        <v>-9.173022222222222</v>
      </c>
      <c r="F312">
        <f t="shared" si="28"/>
        <v>5.810508</v>
      </c>
      <c r="G312" t="e">
        <f t="shared" si="29"/>
        <v>#DIV/0!</v>
      </c>
    </row>
    <row r="313" spans="1:7" ht="15">
      <c r="A313" s="1" t="s">
        <v>124</v>
      </c>
      <c r="B313" s="2">
        <f t="shared" si="24"/>
        <v>39783</v>
      </c>
      <c r="C313" s="2">
        <f t="shared" si="25"/>
        <v>0.8305555555555556</v>
      </c>
      <c r="D313">
        <f t="shared" si="26"/>
        <v>248.02502777777778</v>
      </c>
      <c r="E313">
        <f t="shared" si="27"/>
        <v>-9.335172222222223</v>
      </c>
      <c r="F313">
        <f t="shared" si="28"/>
        <v>5.810515</v>
      </c>
      <c r="G313" t="e">
        <f t="shared" si="29"/>
        <v>#DIV/0!</v>
      </c>
    </row>
    <row r="314" spans="1:7" ht="15">
      <c r="A314" s="1" t="s">
        <v>125</v>
      </c>
      <c r="B314" s="2">
        <f t="shared" si="24"/>
        <v>39783</v>
      </c>
      <c r="C314" s="2">
        <f t="shared" si="25"/>
        <v>0.8312499999999999</v>
      </c>
      <c r="D314">
        <f t="shared" si="26"/>
        <v>248.19353111111113</v>
      </c>
      <c r="E314">
        <f t="shared" si="27"/>
        <v>-9.497519444444444</v>
      </c>
      <c r="F314">
        <f t="shared" si="28"/>
        <v>5.810523</v>
      </c>
      <c r="G314" t="e">
        <f t="shared" si="29"/>
        <v>#DIV/0!</v>
      </c>
    </row>
    <row r="315" spans="1:7" ht="15">
      <c r="A315" s="1" t="s">
        <v>126</v>
      </c>
      <c r="B315" s="2">
        <f t="shared" si="24"/>
        <v>39783</v>
      </c>
      <c r="C315" s="2">
        <f t="shared" si="25"/>
        <v>0.8319444444444444</v>
      </c>
      <c r="D315">
        <f t="shared" si="26"/>
        <v>248.36192472222223</v>
      </c>
      <c r="E315">
        <f t="shared" si="27"/>
        <v>-9.660052777777778</v>
      </c>
      <c r="F315">
        <f t="shared" si="28"/>
        <v>5.81053</v>
      </c>
      <c r="G315" t="e">
        <f t="shared" si="29"/>
        <v>#DIV/0!</v>
      </c>
    </row>
    <row r="316" spans="1:7" ht="15">
      <c r="A316" s="1" t="s">
        <v>639</v>
      </c>
      <c r="B316" s="2">
        <f t="shared" si="24"/>
        <v>39783</v>
      </c>
      <c r="C316" s="2">
        <f t="shared" si="25"/>
        <v>0.8326388888888889</v>
      </c>
      <c r="D316">
        <f t="shared" si="26"/>
        <v>248.53021166666667</v>
      </c>
      <c r="E316">
        <f t="shared" si="27"/>
        <v>-9.822780555555555</v>
      </c>
      <c r="F316">
        <f t="shared" si="28"/>
        <v>5.810537</v>
      </c>
      <c r="G316" t="e">
        <f t="shared" si="29"/>
        <v>#DIV/0!</v>
      </c>
    </row>
    <row r="317" spans="1:7" ht="15">
      <c r="A317" s="1" t="s">
        <v>640</v>
      </c>
      <c r="B317" s="2">
        <f t="shared" si="24"/>
        <v>39783</v>
      </c>
      <c r="C317" s="2">
        <f t="shared" si="25"/>
        <v>0.8333333333333334</v>
      </c>
      <c r="D317">
        <f t="shared" si="26"/>
        <v>248.69839361111113</v>
      </c>
      <c r="E317">
        <f t="shared" si="27"/>
        <v>-9.985694444444444</v>
      </c>
      <c r="F317">
        <f t="shared" si="28"/>
        <v>5.810544</v>
      </c>
      <c r="G317" t="e">
        <f t="shared" si="29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2"/>
  <sheetViews>
    <sheetView zoomScale="85" zoomScaleNormal="85" workbookViewId="0" topLeftCell="A1">
      <selection activeCell="B1" sqref="B1:E16384"/>
    </sheetView>
  </sheetViews>
  <sheetFormatPr defaultColWidth="12" defaultRowHeight="12.75"/>
  <cols>
    <col min="1" max="1" width="129.66015625" style="78" customWidth="1"/>
    <col min="2" max="2" width="12.5" style="2" customWidth="1"/>
    <col min="3" max="3" width="12" style="14" customWidth="1"/>
    <col min="4" max="4" width="12" style="10" customWidth="1"/>
    <col min="5" max="5" width="12" style="9" customWidth="1"/>
    <col min="6" max="6" width="15.66015625" style="8" bestFit="1" customWidth="1"/>
    <col min="7" max="7" width="12.33203125" style="0" bestFit="1" customWidth="1"/>
  </cols>
  <sheetData>
    <row r="1" ht="15">
      <c r="A1" s="1" t="s">
        <v>65</v>
      </c>
    </row>
    <row r="2" ht="15">
      <c r="A2" s="1" t="s">
        <v>66</v>
      </c>
    </row>
    <row r="3" ht="15">
      <c r="A3" s="1" t="s">
        <v>65</v>
      </c>
    </row>
    <row r="4" spans="1:4" ht="16.5">
      <c r="A4" s="1" t="s">
        <v>67</v>
      </c>
      <c r="D4" s="33"/>
    </row>
    <row r="5" spans="1:2" ht="15">
      <c r="A5" s="1" t="s">
        <v>68</v>
      </c>
      <c r="B5" s="2" t="s">
        <v>92</v>
      </c>
    </row>
    <row r="6" spans="1:2" ht="15">
      <c r="A6" s="1" t="s">
        <v>69</v>
      </c>
      <c r="B6" s="11">
        <v>1737.4</v>
      </c>
    </row>
    <row r="7" spans="1:2" ht="15">
      <c r="A7" s="1" t="s">
        <v>70</v>
      </c>
      <c r="B7" s="2" t="s">
        <v>86</v>
      </c>
    </row>
    <row r="8" spans="1:2" ht="15">
      <c r="A8" s="1" t="s">
        <v>645</v>
      </c>
      <c r="B8" s="17">
        <v>149597870</v>
      </c>
    </row>
    <row r="9" ht="15">
      <c r="A9" s="1" t="s">
        <v>922</v>
      </c>
    </row>
    <row r="10" ht="15">
      <c r="A10" s="1" t="s">
        <v>923</v>
      </c>
    </row>
    <row r="11" ht="15">
      <c r="A11" s="1" t="s">
        <v>67</v>
      </c>
    </row>
    <row r="12" ht="15">
      <c r="A12" s="1" t="s">
        <v>65</v>
      </c>
    </row>
    <row r="13" ht="15">
      <c r="A13" s="1" t="s">
        <v>67</v>
      </c>
    </row>
    <row r="14" spans="1:7" s="4" customFormat="1" ht="15">
      <c r="A14" s="1" t="s">
        <v>924</v>
      </c>
      <c r="B14" s="6" t="s">
        <v>83</v>
      </c>
      <c r="C14" s="15" t="s">
        <v>90</v>
      </c>
      <c r="D14" s="5" t="s">
        <v>75</v>
      </c>
      <c r="E14" s="5" t="s">
        <v>76</v>
      </c>
      <c r="F14" s="5" t="s">
        <v>84</v>
      </c>
      <c r="G14" s="5" t="s">
        <v>87</v>
      </c>
    </row>
    <row r="15" spans="1:3" s="4" customFormat="1" ht="15">
      <c r="A15" s="1" t="s">
        <v>925</v>
      </c>
      <c r="B15" s="7"/>
      <c r="C15" s="16"/>
    </row>
    <row r="16" ht="15">
      <c r="A16" s="1" t="s">
        <v>67</v>
      </c>
    </row>
    <row r="17" spans="1:7" ht="15">
      <c r="A17" s="1" t="s">
        <v>646</v>
      </c>
      <c r="B17" s="2">
        <f>DATE(FIXED(MID(A17,9,4)),FIXED(MID(A17,4,3)),FIXED(MID(A17,1,3)))</f>
        <v>39783</v>
      </c>
      <c r="C17" s="14">
        <f>(VALUE(MID(A17,14,2))+VALUE(MID(A17,17,2))/60+VALUE(MID(A17,20,5))/3660)/24</f>
        <v>0.625</v>
      </c>
      <c r="D17" s="10">
        <f>VALUE(MID(A17,27,3))+VALUE(MID(A17,31,2))/60+VALUE(MID(A17,34,7))/3600</f>
        <v>186.21832777777777</v>
      </c>
      <c r="E17" s="9">
        <f>(VALUE(MID(A17,42,2))+VALUE(MID(A17,45,2))/60+VALUE(MID(A17,48,7))/3600)*(IF(MID(A17,41,1)="-",-1,1))</f>
        <v>19.991258333333334</v>
      </c>
      <c r="F17" s="8">
        <f>VALUE(MID(A17,56,9))</f>
        <v>0.002692</v>
      </c>
      <c r="G17">
        <f>DEGREES(ATAN($B$6/($B$8*F17)))*60</f>
        <v>14.831003590027548</v>
      </c>
    </row>
    <row r="18" spans="1:7" ht="15">
      <c r="A18" s="1" t="s">
        <v>647</v>
      </c>
      <c r="B18" s="2">
        <f aca="true" t="shared" si="0" ref="B18:B81">DATE(FIXED(MID(A18,9,4)),FIXED(MID(A18,4,3)),FIXED(MID(A18,1,3)))</f>
        <v>39783</v>
      </c>
      <c r="C18" s="14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186.45562555555554</v>
      </c>
      <c r="E18" s="9">
        <f aca="true" t="shared" si="3" ref="E18:E81">(VALUE(MID(A18,42,2))+VALUE(MID(A18,45,2))/60+VALUE(MID(A18,48,7))/3600)*(IF(MID(A18,41,1)="-",-1,1))</f>
        <v>19.974527777777777</v>
      </c>
      <c r="F18" s="8">
        <f aca="true" t="shared" si="4" ref="F18:F81">VALUE(MID(A18,56,9))</f>
        <v>0.002692</v>
      </c>
      <c r="G18">
        <f aca="true" t="shared" si="5" ref="G18:G81">DEGREES(ATAN($B$6/($B$8*F18)))*60</f>
        <v>14.831003590027548</v>
      </c>
    </row>
    <row r="19" spans="1:7" ht="15">
      <c r="A19" s="1" t="s">
        <v>648</v>
      </c>
      <c r="B19" s="2">
        <f t="shared" si="0"/>
        <v>39783</v>
      </c>
      <c r="C19" s="14">
        <f t="shared" si="1"/>
        <v>0.6263888888888889</v>
      </c>
      <c r="D19" s="10">
        <f t="shared" si="2"/>
        <v>186.69284333333334</v>
      </c>
      <c r="E19" s="9">
        <f t="shared" si="3"/>
        <v>19.9571</v>
      </c>
      <c r="F19" s="8">
        <f t="shared" si="4"/>
        <v>0.002692</v>
      </c>
      <c r="G19">
        <f t="shared" si="5"/>
        <v>14.831003590027548</v>
      </c>
    </row>
    <row r="20" spans="1:7" ht="15">
      <c r="A20" s="1" t="s">
        <v>649</v>
      </c>
      <c r="B20" s="2">
        <f t="shared" si="0"/>
        <v>39783</v>
      </c>
      <c r="C20" s="14">
        <f t="shared" si="1"/>
        <v>0.6270833333333333</v>
      </c>
      <c r="D20" s="10">
        <f t="shared" si="2"/>
        <v>186.92997805555555</v>
      </c>
      <c r="E20" s="9">
        <f t="shared" si="3"/>
        <v>19.938975</v>
      </c>
      <c r="F20" s="8">
        <f t="shared" si="4"/>
        <v>0.002692</v>
      </c>
      <c r="G20">
        <f t="shared" si="5"/>
        <v>14.831003590027548</v>
      </c>
    </row>
    <row r="21" spans="1:7" ht="15">
      <c r="A21" s="1" t="s">
        <v>650</v>
      </c>
      <c r="B21" s="2">
        <f t="shared" si="0"/>
        <v>39783</v>
      </c>
      <c r="C21" s="14">
        <f t="shared" si="1"/>
        <v>0.6277777777777778</v>
      </c>
      <c r="D21" s="10">
        <f t="shared" si="2"/>
        <v>187.1670261111111</v>
      </c>
      <c r="E21" s="9">
        <f t="shared" si="3"/>
        <v>19.92015</v>
      </c>
      <c r="F21" s="8">
        <f t="shared" si="4"/>
        <v>0.002692</v>
      </c>
      <c r="G21">
        <f t="shared" si="5"/>
        <v>14.831003590027548</v>
      </c>
    </row>
    <row r="22" spans="1:7" ht="15">
      <c r="A22" s="1" t="s">
        <v>651</v>
      </c>
      <c r="B22" s="2">
        <f t="shared" si="0"/>
        <v>39783</v>
      </c>
      <c r="C22" s="14">
        <f t="shared" si="1"/>
        <v>0.6284722222222222</v>
      </c>
      <c r="D22" s="10">
        <f t="shared" si="2"/>
        <v>187.40398416666667</v>
      </c>
      <c r="E22" s="9">
        <f t="shared" si="3"/>
        <v>19.900627777777775</v>
      </c>
      <c r="F22" s="8">
        <f t="shared" si="4"/>
        <v>0.002692</v>
      </c>
      <c r="G22">
        <f t="shared" si="5"/>
        <v>14.831003590027548</v>
      </c>
    </row>
    <row r="23" spans="1:7" ht="15">
      <c r="A23" s="1" t="s">
        <v>652</v>
      </c>
      <c r="B23" s="2">
        <f t="shared" si="0"/>
        <v>39783</v>
      </c>
      <c r="C23" s="14">
        <f t="shared" si="1"/>
        <v>0.6291666666666667</v>
      </c>
      <c r="D23" s="10">
        <f t="shared" si="2"/>
        <v>187.64084916666667</v>
      </c>
      <c r="E23" s="9">
        <f t="shared" si="3"/>
        <v>19.880408333333335</v>
      </c>
      <c r="F23" s="8">
        <f t="shared" si="4"/>
        <v>0.002692</v>
      </c>
      <c r="G23">
        <f t="shared" si="5"/>
        <v>14.831003590027548</v>
      </c>
    </row>
    <row r="24" spans="1:7" ht="15">
      <c r="A24" s="1" t="s">
        <v>653</v>
      </c>
      <c r="B24" s="2">
        <f t="shared" si="0"/>
        <v>39783</v>
      </c>
      <c r="C24" s="14">
        <f t="shared" si="1"/>
        <v>0.6298611111111111</v>
      </c>
      <c r="D24" s="10">
        <f t="shared" si="2"/>
        <v>187.8776175</v>
      </c>
      <c r="E24" s="9">
        <f t="shared" si="3"/>
        <v>19.859494444444447</v>
      </c>
      <c r="F24" s="8">
        <f t="shared" si="4"/>
        <v>0.002692</v>
      </c>
      <c r="G24">
        <f t="shared" si="5"/>
        <v>14.831003590027548</v>
      </c>
    </row>
    <row r="25" spans="1:7" ht="15">
      <c r="A25" s="1" t="s">
        <v>654</v>
      </c>
      <c r="B25" s="2">
        <f t="shared" si="0"/>
        <v>39783</v>
      </c>
      <c r="C25" s="14">
        <f t="shared" si="1"/>
        <v>0.6305555555555555</v>
      </c>
      <c r="D25" s="10">
        <f t="shared" si="2"/>
        <v>188.1142861111111</v>
      </c>
      <c r="E25" s="9">
        <f t="shared" si="3"/>
        <v>19.83788333333333</v>
      </c>
      <c r="F25" s="8">
        <f t="shared" si="4"/>
        <v>0.002692</v>
      </c>
      <c r="G25">
        <f t="shared" si="5"/>
        <v>14.831003590027548</v>
      </c>
    </row>
    <row r="26" spans="1:7" ht="15">
      <c r="A26" s="1" t="s">
        <v>655</v>
      </c>
      <c r="B26" s="2">
        <f t="shared" si="0"/>
        <v>39783</v>
      </c>
      <c r="C26" s="14">
        <f t="shared" si="1"/>
        <v>0.63125</v>
      </c>
      <c r="D26" s="10">
        <f t="shared" si="2"/>
        <v>188.35085166666667</v>
      </c>
      <c r="E26" s="9">
        <f t="shared" si="3"/>
        <v>19.81557777777778</v>
      </c>
      <c r="F26" s="8">
        <f t="shared" si="4"/>
        <v>0.002692</v>
      </c>
      <c r="G26">
        <f t="shared" si="5"/>
        <v>14.831003590027548</v>
      </c>
    </row>
    <row r="27" spans="1:7" ht="15">
      <c r="A27" s="1" t="s">
        <v>656</v>
      </c>
      <c r="B27" s="2">
        <f t="shared" si="0"/>
        <v>39783</v>
      </c>
      <c r="C27" s="14">
        <f t="shared" si="1"/>
        <v>0.6319444444444444</v>
      </c>
      <c r="D27" s="10">
        <f t="shared" si="2"/>
        <v>188.58731083333333</v>
      </c>
      <c r="E27" s="9">
        <f t="shared" si="3"/>
        <v>19.79257777777778</v>
      </c>
      <c r="F27" s="8">
        <f t="shared" si="4"/>
        <v>0.002692</v>
      </c>
      <c r="G27">
        <f t="shared" si="5"/>
        <v>14.831003590027548</v>
      </c>
    </row>
    <row r="28" spans="1:7" ht="15">
      <c r="A28" s="1" t="s">
        <v>657</v>
      </c>
      <c r="B28" s="2">
        <f t="shared" si="0"/>
        <v>39783</v>
      </c>
      <c r="C28" s="14">
        <f t="shared" si="1"/>
        <v>0.6326388888888889</v>
      </c>
      <c r="D28" s="10">
        <f t="shared" si="2"/>
        <v>188.82366027777778</v>
      </c>
      <c r="E28" s="9">
        <f t="shared" si="3"/>
        <v>19.76888333333333</v>
      </c>
      <c r="F28" s="8">
        <f t="shared" si="4"/>
        <v>0.002692</v>
      </c>
      <c r="G28">
        <f t="shared" si="5"/>
        <v>14.831003590027548</v>
      </c>
    </row>
    <row r="29" spans="1:7" ht="15">
      <c r="A29" s="1" t="s">
        <v>658</v>
      </c>
      <c r="B29" s="2">
        <f t="shared" si="0"/>
        <v>39783</v>
      </c>
      <c r="C29" s="14">
        <f t="shared" si="1"/>
        <v>0.6333333333333333</v>
      </c>
      <c r="D29" s="10">
        <f t="shared" si="2"/>
        <v>189.05989694444446</v>
      </c>
      <c r="E29" s="9">
        <f t="shared" si="3"/>
        <v>19.744500000000002</v>
      </c>
      <c r="F29" s="8">
        <f t="shared" si="4"/>
        <v>0.002692</v>
      </c>
      <c r="G29">
        <f t="shared" si="5"/>
        <v>14.831003590027548</v>
      </c>
    </row>
    <row r="30" spans="1:7" ht="15">
      <c r="A30" s="1" t="s">
        <v>659</v>
      </c>
      <c r="B30" s="2">
        <f t="shared" si="0"/>
        <v>39783</v>
      </c>
      <c r="C30" s="14">
        <f t="shared" si="1"/>
        <v>0.6340277777777777</v>
      </c>
      <c r="D30" s="10">
        <f t="shared" si="2"/>
        <v>189.29601777777776</v>
      </c>
      <c r="E30" s="9">
        <f t="shared" si="3"/>
        <v>19.71942222222222</v>
      </c>
      <c r="F30" s="8">
        <f t="shared" si="4"/>
        <v>0.002692</v>
      </c>
      <c r="G30">
        <f t="shared" si="5"/>
        <v>14.831003590027548</v>
      </c>
    </row>
    <row r="31" spans="1:7" ht="15">
      <c r="A31" s="1" t="s">
        <v>660</v>
      </c>
      <c r="B31" s="2">
        <f t="shared" si="0"/>
        <v>39783</v>
      </c>
      <c r="C31" s="14">
        <f t="shared" si="1"/>
        <v>0.6347222222222222</v>
      </c>
      <c r="D31" s="10">
        <f t="shared" si="2"/>
        <v>189.5320191666667</v>
      </c>
      <c r="E31" s="9">
        <f t="shared" si="3"/>
        <v>19.69365277777778</v>
      </c>
      <c r="F31" s="8">
        <f t="shared" si="4"/>
        <v>0.002692</v>
      </c>
      <c r="G31">
        <f t="shared" si="5"/>
        <v>14.831003590027548</v>
      </c>
    </row>
    <row r="32" spans="1:7" ht="15">
      <c r="A32" s="1" t="s">
        <v>661</v>
      </c>
      <c r="B32" s="2">
        <f t="shared" si="0"/>
        <v>39783</v>
      </c>
      <c r="C32" s="14">
        <f t="shared" si="1"/>
        <v>0.6354166666666666</v>
      </c>
      <c r="D32" s="10">
        <f t="shared" si="2"/>
        <v>189.76789805555558</v>
      </c>
      <c r="E32" s="9">
        <f t="shared" si="3"/>
        <v>19.667194444444444</v>
      </c>
      <c r="F32" s="8">
        <f t="shared" si="4"/>
        <v>0.002693</v>
      </c>
      <c r="G32">
        <f t="shared" si="5"/>
        <v>14.825496415994873</v>
      </c>
    </row>
    <row r="33" spans="1:7" ht="15">
      <c r="A33" s="1" t="s">
        <v>662</v>
      </c>
      <c r="B33" s="2">
        <f t="shared" si="0"/>
        <v>39783</v>
      </c>
      <c r="C33" s="14">
        <f t="shared" si="1"/>
        <v>0.6361111111111112</v>
      </c>
      <c r="D33" s="10">
        <f t="shared" si="2"/>
        <v>190.0036513888889</v>
      </c>
      <c r="E33" s="9">
        <f t="shared" si="3"/>
        <v>19.640047222222222</v>
      </c>
      <c r="F33" s="8">
        <f t="shared" si="4"/>
        <v>0.002693</v>
      </c>
      <c r="G33">
        <f t="shared" si="5"/>
        <v>14.825496415994873</v>
      </c>
    </row>
    <row r="34" spans="1:7" ht="15">
      <c r="A34" s="1" t="s">
        <v>663</v>
      </c>
      <c r="B34" s="2">
        <f t="shared" si="0"/>
        <v>39783</v>
      </c>
      <c r="C34" s="14">
        <f t="shared" si="1"/>
        <v>0.6368055555555555</v>
      </c>
      <c r="D34" s="10">
        <f t="shared" si="2"/>
        <v>190.23927638888887</v>
      </c>
      <c r="E34" s="9">
        <f t="shared" si="3"/>
        <v>19.612208333333335</v>
      </c>
      <c r="F34" s="8">
        <f t="shared" si="4"/>
        <v>0.002693</v>
      </c>
      <c r="G34">
        <f t="shared" si="5"/>
        <v>14.825496415994873</v>
      </c>
    </row>
    <row r="35" spans="1:7" ht="15">
      <c r="A35" s="1" t="s">
        <v>664</v>
      </c>
      <c r="B35" s="2">
        <f t="shared" si="0"/>
        <v>39783</v>
      </c>
      <c r="C35" s="14">
        <f t="shared" si="1"/>
        <v>0.6375000000000001</v>
      </c>
      <c r="D35" s="10">
        <f t="shared" si="2"/>
        <v>190.47476916666668</v>
      </c>
      <c r="E35" s="9">
        <f t="shared" si="3"/>
        <v>19.58368611111111</v>
      </c>
      <c r="F35" s="8">
        <f t="shared" si="4"/>
        <v>0.002693</v>
      </c>
      <c r="G35">
        <f t="shared" si="5"/>
        <v>14.825496415994873</v>
      </c>
    </row>
    <row r="36" spans="1:7" ht="15">
      <c r="A36" s="1" t="s">
        <v>665</v>
      </c>
      <c r="B36" s="2">
        <f t="shared" si="0"/>
        <v>39783</v>
      </c>
      <c r="C36" s="14">
        <f t="shared" si="1"/>
        <v>0.6381944444444444</v>
      </c>
      <c r="D36" s="10">
        <f t="shared" si="2"/>
        <v>190.71012694444443</v>
      </c>
      <c r="E36" s="9">
        <f t="shared" si="3"/>
        <v>19.554475</v>
      </c>
      <c r="F36" s="8">
        <f t="shared" si="4"/>
        <v>0.002693</v>
      </c>
      <c r="G36">
        <f t="shared" si="5"/>
        <v>14.825496415994873</v>
      </c>
    </row>
    <row r="37" spans="1:7" ht="15">
      <c r="A37" s="1" t="s">
        <v>666</v>
      </c>
      <c r="B37" s="2">
        <f t="shared" si="0"/>
        <v>39783</v>
      </c>
      <c r="C37" s="14">
        <f t="shared" si="1"/>
        <v>0.638888888888889</v>
      </c>
      <c r="D37" s="10">
        <f t="shared" si="2"/>
        <v>190.94534666666667</v>
      </c>
      <c r="E37" s="9">
        <f t="shared" si="3"/>
        <v>19.524577777777775</v>
      </c>
      <c r="F37" s="8">
        <f t="shared" si="4"/>
        <v>0.002693</v>
      </c>
      <c r="G37">
        <f t="shared" si="5"/>
        <v>14.825496415994873</v>
      </c>
    </row>
    <row r="38" spans="1:7" ht="15">
      <c r="A38" s="1" t="s">
        <v>667</v>
      </c>
      <c r="B38" s="2">
        <f t="shared" si="0"/>
        <v>39783</v>
      </c>
      <c r="C38" s="14">
        <f t="shared" si="1"/>
        <v>0.6395833333333333</v>
      </c>
      <c r="D38" s="10">
        <f t="shared" si="2"/>
        <v>191.18042499999999</v>
      </c>
      <c r="E38" s="9">
        <f t="shared" si="3"/>
        <v>19.493994444444446</v>
      </c>
      <c r="F38" s="8">
        <f t="shared" si="4"/>
        <v>0.002693</v>
      </c>
      <c r="G38">
        <f t="shared" si="5"/>
        <v>14.825496415994873</v>
      </c>
    </row>
    <row r="39" spans="1:7" ht="15">
      <c r="A39" s="1" t="s">
        <v>668</v>
      </c>
      <c r="B39" s="2">
        <f t="shared" si="0"/>
        <v>39783</v>
      </c>
      <c r="C39" s="14">
        <f t="shared" si="1"/>
        <v>0.6402777777777778</v>
      </c>
      <c r="D39" s="10">
        <f t="shared" si="2"/>
        <v>191.41535916666666</v>
      </c>
      <c r="E39" s="9">
        <f t="shared" si="3"/>
        <v>19.462730555555556</v>
      </c>
      <c r="F39" s="8">
        <f t="shared" si="4"/>
        <v>0.002693</v>
      </c>
      <c r="G39">
        <f t="shared" si="5"/>
        <v>14.825496415994873</v>
      </c>
    </row>
    <row r="40" spans="1:7" ht="15">
      <c r="A40" s="1" t="s">
        <v>669</v>
      </c>
      <c r="B40" s="2">
        <f t="shared" si="0"/>
        <v>39783</v>
      </c>
      <c r="C40" s="14">
        <f t="shared" si="1"/>
        <v>0.6409722222222222</v>
      </c>
      <c r="D40" s="10">
        <f t="shared" si="2"/>
        <v>191.65014638888888</v>
      </c>
      <c r="E40" s="9">
        <f t="shared" si="3"/>
        <v>19.430780555555557</v>
      </c>
      <c r="F40" s="8">
        <f t="shared" si="4"/>
        <v>0.002693</v>
      </c>
      <c r="G40">
        <f t="shared" si="5"/>
        <v>14.825496415994873</v>
      </c>
    </row>
    <row r="41" spans="1:7" ht="15">
      <c r="A41" s="1" t="s">
        <v>670</v>
      </c>
      <c r="B41" s="2">
        <f t="shared" si="0"/>
        <v>39783</v>
      </c>
      <c r="C41" s="14">
        <f t="shared" si="1"/>
        <v>0.6416666666666667</v>
      </c>
      <c r="D41" s="10">
        <f t="shared" si="2"/>
        <v>191.88478305555554</v>
      </c>
      <c r="E41" s="9">
        <f t="shared" si="3"/>
        <v>19.39815</v>
      </c>
      <c r="F41" s="8">
        <f t="shared" si="4"/>
        <v>0.002693</v>
      </c>
      <c r="G41">
        <f t="shared" si="5"/>
        <v>14.825496415994873</v>
      </c>
    </row>
    <row r="42" spans="1:7" ht="15">
      <c r="A42" s="1" t="s">
        <v>671</v>
      </c>
      <c r="B42" s="2">
        <f t="shared" si="0"/>
        <v>39783</v>
      </c>
      <c r="C42" s="14">
        <f t="shared" si="1"/>
        <v>0.642361111111111</v>
      </c>
      <c r="D42" s="10">
        <f t="shared" si="2"/>
        <v>192.11926666666668</v>
      </c>
      <c r="E42" s="9">
        <f t="shared" si="3"/>
        <v>19.36483888888889</v>
      </c>
      <c r="F42" s="8">
        <f t="shared" si="4"/>
        <v>0.002693</v>
      </c>
      <c r="G42">
        <f t="shared" si="5"/>
        <v>14.825496415994873</v>
      </c>
    </row>
    <row r="43" spans="1:7" ht="15">
      <c r="A43" s="1" t="s">
        <v>672</v>
      </c>
      <c r="B43" s="2">
        <f t="shared" si="0"/>
        <v>39783</v>
      </c>
      <c r="C43" s="14">
        <f t="shared" si="1"/>
        <v>0.6430555555555556</v>
      </c>
      <c r="D43" s="10">
        <f t="shared" si="2"/>
        <v>192.3535936111111</v>
      </c>
      <c r="E43" s="9">
        <f t="shared" si="3"/>
        <v>19.33084722222222</v>
      </c>
      <c r="F43" s="8">
        <f t="shared" si="4"/>
        <v>0.002693</v>
      </c>
      <c r="G43">
        <f t="shared" si="5"/>
        <v>14.825496415994873</v>
      </c>
    </row>
    <row r="44" spans="1:7" ht="15">
      <c r="A44" s="1" t="s">
        <v>673</v>
      </c>
      <c r="B44" s="2">
        <f t="shared" si="0"/>
        <v>39783</v>
      </c>
      <c r="C44" s="14">
        <f t="shared" si="1"/>
        <v>0.6437499999999999</v>
      </c>
      <c r="D44" s="10">
        <f t="shared" si="2"/>
        <v>192.58776166666667</v>
      </c>
      <c r="E44" s="9">
        <f t="shared" si="3"/>
        <v>19.29617777777778</v>
      </c>
      <c r="F44" s="8">
        <f t="shared" si="4"/>
        <v>0.002693</v>
      </c>
      <c r="G44">
        <f t="shared" si="5"/>
        <v>14.825496415994873</v>
      </c>
    </row>
    <row r="45" spans="1:7" ht="15">
      <c r="A45" s="1" t="s">
        <v>674</v>
      </c>
      <c r="B45" s="2">
        <f t="shared" si="0"/>
        <v>39783</v>
      </c>
      <c r="C45" s="14">
        <f t="shared" si="1"/>
        <v>0.6444444444444445</v>
      </c>
      <c r="D45" s="10">
        <f t="shared" si="2"/>
        <v>192.8217672222222</v>
      </c>
      <c r="E45" s="9">
        <f t="shared" si="3"/>
        <v>19.260830555555554</v>
      </c>
      <c r="F45" s="8">
        <f t="shared" si="4"/>
        <v>0.002693</v>
      </c>
      <c r="G45">
        <f t="shared" si="5"/>
        <v>14.825496415994873</v>
      </c>
    </row>
    <row r="46" spans="1:7" ht="15">
      <c r="A46" s="1" t="s">
        <v>675</v>
      </c>
      <c r="B46" s="2">
        <f t="shared" si="0"/>
        <v>39783</v>
      </c>
      <c r="C46" s="14">
        <f t="shared" si="1"/>
        <v>0.6451388888888888</v>
      </c>
      <c r="D46" s="10">
        <f t="shared" si="2"/>
        <v>193.05560805555558</v>
      </c>
      <c r="E46" s="9">
        <f t="shared" si="3"/>
        <v>19.224805555555555</v>
      </c>
      <c r="F46" s="8">
        <f t="shared" si="4"/>
        <v>0.002693</v>
      </c>
      <c r="G46">
        <f t="shared" si="5"/>
        <v>14.825496415994873</v>
      </c>
    </row>
    <row r="47" spans="1:7" ht="15">
      <c r="A47" s="1" t="s">
        <v>676</v>
      </c>
      <c r="B47" s="2">
        <f t="shared" si="0"/>
        <v>39783</v>
      </c>
      <c r="C47" s="14">
        <f t="shared" si="1"/>
        <v>0.6458333333333334</v>
      </c>
      <c r="D47" s="10">
        <f t="shared" si="2"/>
        <v>193.28928083333332</v>
      </c>
      <c r="E47" s="9">
        <f t="shared" si="3"/>
        <v>19.188105555555556</v>
      </c>
      <c r="F47" s="8">
        <f t="shared" si="4"/>
        <v>0.002693</v>
      </c>
      <c r="G47">
        <f t="shared" si="5"/>
        <v>14.825496415994873</v>
      </c>
    </row>
    <row r="48" spans="1:7" ht="15">
      <c r="A48" s="1" t="s">
        <v>677</v>
      </c>
      <c r="B48" s="2">
        <f t="shared" si="0"/>
        <v>39783</v>
      </c>
      <c r="C48" s="14">
        <f t="shared" si="1"/>
        <v>0.6465277777777778</v>
      </c>
      <c r="D48" s="10">
        <f t="shared" si="2"/>
        <v>193.5227827777778</v>
      </c>
      <c r="E48" s="9">
        <f t="shared" si="3"/>
        <v>19.150730555555555</v>
      </c>
      <c r="F48" s="8">
        <f t="shared" si="4"/>
        <v>0.002693</v>
      </c>
      <c r="G48">
        <f t="shared" si="5"/>
        <v>14.825496415994873</v>
      </c>
    </row>
    <row r="49" spans="1:7" ht="15">
      <c r="A49" s="1" t="s">
        <v>678</v>
      </c>
      <c r="B49" s="2">
        <f t="shared" si="0"/>
        <v>39783</v>
      </c>
      <c r="C49" s="14">
        <f t="shared" si="1"/>
        <v>0.6472222222222223</v>
      </c>
      <c r="D49" s="10">
        <f t="shared" si="2"/>
        <v>193.75611055555555</v>
      </c>
      <c r="E49" s="9">
        <f t="shared" si="3"/>
        <v>19.112680555555556</v>
      </c>
      <c r="F49" s="8">
        <f t="shared" si="4"/>
        <v>0.002693</v>
      </c>
      <c r="G49">
        <f t="shared" si="5"/>
        <v>14.825496415994873</v>
      </c>
    </row>
    <row r="50" spans="1:7" ht="15">
      <c r="A50" s="1" t="s">
        <v>679</v>
      </c>
      <c r="B50" s="2">
        <f t="shared" si="0"/>
        <v>39783</v>
      </c>
      <c r="C50" s="14">
        <f t="shared" si="1"/>
        <v>0.6479166666666667</v>
      </c>
      <c r="D50" s="10">
        <f t="shared" si="2"/>
        <v>193.9892622222222</v>
      </c>
      <c r="E50" s="9">
        <f t="shared" si="3"/>
        <v>19.07396111111111</v>
      </c>
      <c r="F50" s="8">
        <f t="shared" si="4"/>
        <v>0.002693</v>
      </c>
      <c r="G50">
        <f t="shared" si="5"/>
        <v>14.825496415994873</v>
      </c>
    </row>
    <row r="51" spans="1:7" ht="15">
      <c r="A51" s="1" t="s">
        <v>680</v>
      </c>
      <c r="B51" s="2">
        <f t="shared" si="0"/>
        <v>39783</v>
      </c>
      <c r="C51" s="14">
        <f t="shared" si="1"/>
        <v>0.6486111111111111</v>
      </c>
      <c r="D51" s="10">
        <f t="shared" si="2"/>
        <v>194.22223444444444</v>
      </c>
      <c r="E51" s="9">
        <f t="shared" si="3"/>
        <v>19.034572222222224</v>
      </c>
      <c r="F51" s="8">
        <f t="shared" si="4"/>
        <v>0.002693</v>
      </c>
      <c r="G51">
        <f t="shared" si="5"/>
        <v>14.825496415994873</v>
      </c>
    </row>
    <row r="52" spans="1:7" ht="15">
      <c r="A52" s="1" t="s">
        <v>681</v>
      </c>
      <c r="B52" s="2">
        <f t="shared" si="0"/>
        <v>39783</v>
      </c>
      <c r="C52" s="14">
        <f t="shared" si="1"/>
        <v>0.6493055555555556</v>
      </c>
      <c r="D52" s="10">
        <f t="shared" si="2"/>
        <v>194.45502444444443</v>
      </c>
      <c r="E52" s="9">
        <f t="shared" si="3"/>
        <v>18.994511111111112</v>
      </c>
      <c r="F52" s="8">
        <f t="shared" si="4"/>
        <v>0.002693</v>
      </c>
      <c r="G52">
        <f t="shared" si="5"/>
        <v>14.825496415994873</v>
      </c>
    </row>
    <row r="53" spans="1:7" ht="15">
      <c r="A53" s="1" t="s">
        <v>682</v>
      </c>
      <c r="B53" s="2">
        <f t="shared" si="0"/>
        <v>39783</v>
      </c>
      <c r="C53" s="14">
        <f t="shared" si="1"/>
        <v>0.65</v>
      </c>
      <c r="D53" s="10">
        <f t="shared" si="2"/>
        <v>194.68762944444444</v>
      </c>
      <c r="E53" s="9">
        <f t="shared" si="3"/>
        <v>18.953780555555554</v>
      </c>
      <c r="F53" s="8">
        <f t="shared" si="4"/>
        <v>0.002693</v>
      </c>
      <c r="G53">
        <f t="shared" si="5"/>
        <v>14.825496415994873</v>
      </c>
    </row>
    <row r="54" spans="1:7" ht="15">
      <c r="A54" s="1" t="s">
        <v>683</v>
      </c>
      <c r="B54" s="2">
        <f t="shared" si="0"/>
        <v>39783</v>
      </c>
      <c r="C54" s="14">
        <f t="shared" si="1"/>
        <v>0.6506944444444445</v>
      </c>
      <c r="D54" s="10">
        <f t="shared" si="2"/>
        <v>194.92004694444444</v>
      </c>
      <c r="E54" s="9">
        <f t="shared" si="3"/>
        <v>18.91238611111111</v>
      </c>
      <c r="F54" s="8">
        <f t="shared" si="4"/>
        <v>0.002693</v>
      </c>
      <c r="G54">
        <f t="shared" si="5"/>
        <v>14.825496415994873</v>
      </c>
    </row>
    <row r="55" spans="1:7" ht="15">
      <c r="A55" s="1" t="s">
        <v>684</v>
      </c>
      <c r="B55" s="2">
        <f t="shared" si="0"/>
        <v>39783</v>
      </c>
      <c r="C55" s="14">
        <f t="shared" si="1"/>
        <v>0.6513888888888889</v>
      </c>
      <c r="D55" s="10">
        <f t="shared" si="2"/>
        <v>195.15227388888889</v>
      </c>
      <c r="E55" s="9">
        <f t="shared" si="3"/>
        <v>18.870322222222224</v>
      </c>
      <c r="F55" s="8">
        <f t="shared" si="4"/>
        <v>0.002693</v>
      </c>
      <c r="G55">
        <f t="shared" si="5"/>
        <v>14.825496415994873</v>
      </c>
    </row>
    <row r="56" spans="1:7" ht="15">
      <c r="A56" s="1" t="s">
        <v>685</v>
      </c>
      <c r="B56" s="2">
        <f t="shared" si="0"/>
        <v>39783</v>
      </c>
      <c r="C56" s="14">
        <f t="shared" si="1"/>
        <v>0.6520833333333333</v>
      </c>
      <c r="D56" s="10">
        <f t="shared" si="2"/>
        <v>195.38430805555555</v>
      </c>
      <c r="E56" s="9">
        <f t="shared" si="3"/>
        <v>18.827597222222224</v>
      </c>
      <c r="F56" s="8">
        <f t="shared" si="4"/>
        <v>0.002693</v>
      </c>
      <c r="G56">
        <f t="shared" si="5"/>
        <v>14.825496415994873</v>
      </c>
    </row>
    <row r="57" spans="1:7" ht="15">
      <c r="A57" s="1" t="s">
        <v>686</v>
      </c>
      <c r="B57" s="2">
        <f t="shared" si="0"/>
        <v>39783</v>
      </c>
      <c r="C57" s="14">
        <f t="shared" si="1"/>
        <v>0.6527777777777778</v>
      </c>
      <c r="D57" s="10">
        <f t="shared" si="2"/>
        <v>195.6161463888889</v>
      </c>
      <c r="E57" s="9">
        <f t="shared" si="3"/>
        <v>18.78420555555556</v>
      </c>
      <c r="F57" s="8">
        <f t="shared" si="4"/>
        <v>0.002693</v>
      </c>
      <c r="G57">
        <f t="shared" si="5"/>
        <v>14.825496415994873</v>
      </c>
    </row>
    <row r="58" spans="1:7" ht="15">
      <c r="A58" s="1" t="s">
        <v>687</v>
      </c>
      <c r="B58" s="2">
        <f t="shared" si="0"/>
        <v>39783</v>
      </c>
      <c r="C58" s="14">
        <f t="shared" si="1"/>
        <v>0.6534722222222222</v>
      </c>
      <c r="D58" s="10">
        <f t="shared" si="2"/>
        <v>195.8477863888889</v>
      </c>
      <c r="E58" s="9">
        <f t="shared" si="3"/>
        <v>18.74015277777778</v>
      </c>
      <c r="F58" s="8">
        <f t="shared" si="4"/>
        <v>0.002693</v>
      </c>
      <c r="G58">
        <f t="shared" si="5"/>
        <v>14.825496415994873</v>
      </c>
    </row>
    <row r="59" spans="1:7" ht="15">
      <c r="A59" s="1" t="s">
        <v>688</v>
      </c>
      <c r="B59" s="2">
        <f t="shared" si="0"/>
        <v>39783</v>
      </c>
      <c r="C59" s="14">
        <f t="shared" si="1"/>
        <v>0.6541666666666667</v>
      </c>
      <c r="D59" s="10">
        <f t="shared" si="2"/>
        <v>196.07922527777777</v>
      </c>
      <c r="E59" s="9">
        <f t="shared" si="3"/>
        <v>18.69543888888889</v>
      </c>
      <c r="F59" s="8">
        <f t="shared" si="4"/>
        <v>0.002693</v>
      </c>
      <c r="G59">
        <f t="shared" si="5"/>
        <v>14.825496415994873</v>
      </c>
    </row>
    <row r="60" spans="1:7" ht="15">
      <c r="A60" s="1" t="s">
        <v>689</v>
      </c>
      <c r="B60" s="2">
        <f t="shared" si="0"/>
        <v>39783</v>
      </c>
      <c r="C60" s="14">
        <f t="shared" si="1"/>
        <v>0.6548611111111111</v>
      </c>
      <c r="D60" s="10">
        <f t="shared" si="2"/>
        <v>196.31046055555558</v>
      </c>
      <c r="E60" s="9">
        <f t="shared" si="3"/>
        <v>18.650066666666664</v>
      </c>
      <c r="F60" s="8">
        <f t="shared" si="4"/>
        <v>0.002693</v>
      </c>
      <c r="G60">
        <f t="shared" si="5"/>
        <v>14.825496415994873</v>
      </c>
    </row>
    <row r="61" spans="1:7" ht="15">
      <c r="A61" s="1" t="s">
        <v>690</v>
      </c>
      <c r="B61" s="2">
        <f t="shared" si="0"/>
        <v>39783</v>
      </c>
      <c r="C61" s="14">
        <f t="shared" si="1"/>
        <v>0.6555555555555556</v>
      </c>
      <c r="D61" s="10">
        <f t="shared" si="2"/>
        <v>196.54149</v>
      </c>
      <c r="E61" s="9">
        <f t="shared" si="3"/>
        <v>18.604036111111114</v>
      </c>
      <c r="F61" s="8">
        <f t="shared" si="4"/>
        <v>0.002693</v>
      </c>
      <c r="G61">
        <f t="shared" si="5"/>
        <v>14.825496415994873</v>
      </c>
    </row>
    <row r="62" spans="1:7" ht="15">
      <c r="A62" s="1" t="s">
        <v>691</v>
      </c>
      <c r="B62" s="2">
        <f t="shared" si="0"/>
        <v>39783</v>
      </c>
      <c r="C62" s="14">
        <f t="shared" si="1"/>
        <v>0.65625</v>
      </c>
      <c r="D62" s="10">
        <f t="shared" si="2"/>
        <v>196.77231055555558</v>
      </c>
      <c r="E62" s="9">
        <f t="shared" si="3"/>
        <v>18.55735</v>
      </c>
      <c r="F62" s="8">
        <f t="shared" si="4"/>
        <v>0.002693</v>
      </c>
      <c r="G62">
        <f t="shared" si="5"/>
        <v>14.825496415994873</v>
      </c>
    </row>
    <row r="63" spans="1:7" ht="15">
      <c r="A63" s="1" t="s">
        <v>692</v>
      </c>
      <c r="B63" s="2">
        <f t="shared" si="0"/>
        <v>39783</v>
      </c>
      <c r="C63" s="14">
        <f t="shared" si="1"/>
        <v>0.6569444444444444</v>
      </c>
      <c r="D63" s="10">
        <f t="shared" si="2"/>
        <v>197.00291972222223</v>
      </c>
      <c r="E63" s="9">
        <f t="shared" si="3"/>
        <v>18.51000833333333</v>
      </c>
      <c r="F63" s="8">
        <f t="shared" si="4"/>
        <v>0.002693</v>
      </c>
      <c r="G63">
        <f t="shared" si="5"/>
        <v>14.825496415994873</v>
      </c>
    </row>
    <row r="64" spans="1:7" ht="15">
      <c r="A64" s="1" t="s">
        <v>693</v>
      </c>
      <c r="B64" s="2">
        <f t="shared" si="0"/>
        <v>39783</v>
      </c>
      <c r="C64" s="14">
        <f t="shared" si="1"/>
        <v>0.6576388888888889</v>
      </c>
      <c r="D64" s="10">
        <f t="shared" si="2"/>
        <v>197.23331555555555</v>
      </c>
      <c r="E64" s="9">
        <f t="shared" si="3"/>
        <v>18.46201111111111</v>
      </c>
      <c r="F64" s="8">
        <f t="shared" si="4"/>
        <v>0.002693</v>
      </c>
      <c r="G64">
        <f t="shared" si="5"/>
        <v>14.825496415994873</v>
      </c>
    </row>
    <row r="65" spans="1:7" ht="15">
      <c r="A65" s="1" t="s">
        <v>694</v>
      </c>
      <c r="B65" s="2">
        <f t="shared" si="0"/>
        <v>39783</v>
      </c>
      <c r="C65" s="14">
        <f t="shared" si="1"/>
        <v>0.6583333333333333</v>
      </c>
      <c r="D65" s="10">
        <f t="shared" si="2"/>
        <v>197.463495</v>
      </c>
      <c r="E65" s="9">
        <f t="shared" si="3"/>
        <v>18.413361111111108</v>
      </c>
      <c r="F65" s="8">
        <f t="shared" si="4"/>
        <v>0.002693</v>
      </c>
      <c r="G65">
        <f t="shared" si="5"/>
        <v>14.825496415994873</v>
      </c>
    </row>
    <row r="66" spans="1:7" ht="15">
      <c r="A66" s="1" t="s">
        <v>695</v>
      </c>
      <c r="B66" s="2">
        <f t="shared" si="0"/>
        <v>39783</v>
      </c>
      <c r="C66" s="14">
        <f t="shared" si="1"/>
        <v>0.6590277777777778</v>
      </c>
      <c r="D66" s="10">
        <f t="shared" si="2"/>
        <v>197.69345583333333</v>
      </c>
      <c r="E66" s="9">
        <f t="shared" si="3"/>
        <v>18.364061111111113</v>
      </c>
      <c r="F66" s="8">
        <f t="shared" si="4"/>
        <v>0.002693</v>
      </c>
      <c r="G66">
        <f t="shared" si="5"/>
        <v>14.825496415994873</v>
      </c>
    </row>
    <row r="67" spans="1:7" ht="15">
      <c r="A67" s="1" t="s">
        <v>696</v>
      </c>
      <c r="B67" s="2">
        <f t="shared" si="0"/>
        <v>39783</v>
      </c>
      <c r="C67" s="14">
        <f t="shared" si="1"/>
        <v>0.6597222222222222</v>
      </c>
      <c r="D67" s="10">
        <f t="shared" si="2"/>
        <v>197.92319555555554</v>
      </c>
      <c r="E67" s="9">
        <f t="shared" si="3"/>
        <v>18.31411111111111</v>
      </c>
      <c r="F67" s="8">
        <f t="shared" si="4"/>
        <v>0.002693</v>
      </c>
      <c r="G67">
        <f t="shared" si="5"/>
        <v>14.825496415994873</v>
      </c>
    </row>
    <row r="68" spans="1:7" ht="15">
      <c r="A68" s="1" t="s">
        <v>697</v>
      </c>
      <c r="B68" s="2">
        <f t="shared" si="0"/>
        <v>39783</v>
      </c>
      <c r="C68" s="14">
        <f t="shared" si="1"/>
        <v>0.6604166666666667</v>
      </c>
      <c r="D68" s="10">
        <f t="shared" si="2"/>
        <v>198.15271222222222</v>
      </c>
      <c r="E68" s="9">
        <f t="shared" si="3"/>
        <v>18.263513888888887</v>
      </c>
      <c r="F68" s="8">
        <f t="shared" si="4"/>
        <v>0.002693</v>
      </c>
      <c r="G68">
        <f t="shared" si="5"/>
        <v>14.825496415994873</v>
      </c>
    </row>
    <row r="69" spans="1:7" ht="15">
      <c r="A69" s="1" t="s">
        <v>698</v>
      </c>
      <c r="B69" s="2">
        <f t="shared" si="0"/>
        <v>39783</v>
      </c>
      <c r="C69" s="14">
        <f t="shared" si="1"/>
        <v>0.6611111111111111</v>
      </c>
      <c r="D69" s="10">
        <f t="shared" si="2"/>
        <v>198.38200305555557</v>
      </c>
      <c r="E69" s="9">
        <f t="shared" si="3"/>
        <v>18.212269444444445</v>
      </c>
      <c r="F69" s="8">
        <f t="shared" si="4"/>
        <v>0.002693</v>
      </c>
      <c r="G69">
        <f t="shared" si="5"/>
        <v>14.825496415994873</v>
      </c>
    </row>
    <row r="70" spans="1:7" ht="15">
      <c r="A70" s="1" t="s">
        <v>699</v>
      </c>
      <c r="B70" s="2">
        <f t="shared" si="0"/>
        <v>39783</v>
      </c>
      <c r="C70" s="14">
        <f t="shared" si="1"/>
        <v>0.6618055555555555</v>
      </c>
      <c r="D70" s="10">
        <f t="shared" si="2"/>
        <v>198.61106555555554</v>
      </c>
      <c r="E70" s="9">
        <f t="shared" si="3"/>
        <v>18.160380555555555</v>
      </c>
      <c r="F70" s="8">
        <f t="shared" si="4"/>
        <v>0.002693</v>
      </c>
      <c r="G70">
        <f t="shared" si="5"/>
        <v>14.825496415994873</v>
      </c>
    </row>
    <row r="71" spans="1:7" ht="15">
      <c r="A71" s="1" t="s">
        <v>700</v>
      </c>
      <c r="B71" s="2">
        <f t="shared" si="0"/>
        <v>39783</v>
      </c>
      <c r="C71" s="14">
        <f t="shared" si="1"/>
        <v>0.6625</v>
      </c>
      <c r="D71" s="10">
        <f t="shared" si="2"/>
        <v>198.83989805555555</v>
      </c>
      <c r="E71" s="9">
        <f t="shared" si="3"/>
        <v>18.107847222222222</v>
      </c>
      <c r="F71" s="8">
        <f t="shared" si="4"/>
        <v>0.002693</v>
      </c>
      <c r="G71">
        <f t="shared" si="5"/>
        <v>14.825496415994873</v>
      </c>
    </row>
    <row r="72" spans="1:7" ht="15">
      <c r="A72" s="1" t="s">
        <v>701</v>
      </c>
      <c r="B72" s="2">
        <f t="shared" si="0"/>
        <v>39783</v>
      </c>
      <c r="C72" s="14">
        <f t="shared" si="1"/>
        <v>0.6631944444444444</v>
      </c>
      <c r="D72" s="10">
        <f t="shared" si="2"/>
        <v>199.0684975</v>
      </c>
      <c r="E72" s="9">
        <f t="shared" si="3"/>
        <v>18.054672222222223</v>
      </c>
      <c r="F72" s="8">
        <f t="shared" si="4"/>
        <v>0.002693</v>
      </c>
      <c r="G72">
        <f t="shared" si="5"/>
        <v>14.825496415994873</v>
      </c>
    </row>
    <row r="73" spans="1:7" ht="15">
      <c r="A73" s="1" t="s">
        <v>702</v>
      </c>
      <c r="B73" s="2">
        <f t="shared" si="0"/>
        <v>39783</v>
      </c>
      <c r="C73" s="14">
        <f t="shared" si="1"/>
        <v>0.6638888888888889</v>
      </c>
      <c r="D73" s="10">
        <f t="shared" si="2"/>
        <v>199.29686222222222</v>
      </c>
      <c r="E73" s="9">
        <f t="shared" si="3"/>
        <v>18.000858333333333</v>
      </c>
      <c r="F73" s="8">
        <f t="shared" si="4"/>
        <v>0.002693</v>
      </c>
      <c r="G73">
        <f t="shared" si="5"/>
        <v>14.825496415994873</v>
      </c>
    </row>
    <row r="74" spans="1:7" ht="15">
      <c r="A74" s="1" t="s">
        <v>703</v>
      </c>
      <c r="B74" s="2">
        <f t="shared" si="0"/>
        <v>39783</v>
      </c>
      <c r="C74" s="14">
        <f t="shared" si="1"/>
        <v>0.6645833333333333</v>
      </c>
      <c r="D74" s="10">
        <f t="shared" si="2"/>
        <v>199.52498944444446</v>
      </c>
      <c r="E74" s="9">
        <f t="shared" si="3"/>
        <v>17.946402777777777</v>
      </c>
      <c r="F74" s="8">
        <f t="shared" si="4"/>
        <v>0.002693</v>
      </c>
      <c r="G74">
        <f t="shared" si="5"/>
        <v>14.825496415994873</v>
      </c>
    </row>
    <row r="75" spans="1:7" ht="15">
      <c r="A75" s="1" t="s">
        <v>704</v>
      </c>
      <c r="B75" s="2">
        <f t="shared" si="0"/>
        <v>39783</v>
      </c>
      <c r="C75" s="14">
        <f t="shared" si="1"/>
        <v>0.6652777777777777</v>
      </c>
      <c r="D75" s="10">
        <f t="shared" si="2"/>
        <v>199.75287777777777</v>
      </c>
      <c r="E75" s="9">
        <f t="shared" si="3"/>
        <v>17.89131111111111</v>
      </c>
      <c r="F75" s="8">
        <f t="shared" si="4"/>
        <v>0.002693</v>
      </c>
      <c r="G75">
        <f t="shared" si="5"/>
        <v>14.825496415994873</v>
      </c>
    </row>
    <row r="76" spans="1:7" ht="15">
      <c r="A76" s="1" t="s">
        <v>705</v>
      </c>
      <c r="B76" s="2">
        <f t="shared" si="0"/>
        <v>39783</v>
      </c>
      <c r="C76" s="14">
        <f t="shared" si="1"/>
        <v>0.6659722222222222</v>
      </c>
      <c r="D76" s="10">
        <f t="shared" si="2"/>
        <v>199.98052444444446</v>
      </c>
      <c r="E76" s="9">
        <f t="shared" si="3"/>
        <v>17.835583333333332</v>
      </c>
      <c r="F76" s="8">
        <f t="shared" si="4"/>
        <v>0.002693</v>
      </c>
      <c r="G76">
        <f t="shared" si="5"/>
        <v>14.825496415994873</v>
      </c>
    </row>
    <row r="77" spans="1:7" ht="15">
      <c r="A77" s="1" t="s">
        <v>926</v>
      </c>
      <c r="B77" s="2">
        <f t="shared" si="0"/>
        <v>39783</v>
      </c>
      <c r="C77" s="14">
        <f t="shared" si="1"/>
        <v>0.6666666666666666</v>
      </c>
      <c r="D77" s="10">
        <f t="shared" si="2"/>
        <v>200.20792749999998</v>
      </c>
      <c r="E77" s="9">
        <f t="shared" si="3"/>
        <v>17.77922222222222</v>
      </c>
      <c r="F77" s="8">
        <f t="shared" si="4"/>
        <v>0.002693</v>
      </c>
      <c r="G77">
        <f t="shared" si="5"/>
        <v>14.825496415994873</v>
      </c>
    </row>
    <row r="78" spans="1:7" ht="15">
      <c r="A78" s="1" t="s">
        <v>927</v>
      </c>
      <c r="B78" s="2">
        <f t="shared" si="0"/>
        <v>39783</v>
      </c>
      <c r="C78" s="14">
        <f t="shared" si="1"/>
        <v>0.6673611111111111</v>
      </c>
      <c r="D78" s="10">
        <f t="shared" si="2"/>
        <v>200.43508472222223</v>
      </c>
      <c r="E78" s="9">
        <f t="shared" si="3"/>
        <v>17.722227777777775</v>
      </c>
      <c r="F78" s="8">
        <f t="shared" si="4"/>
        <v>0.002694</v>
      </c>
      <c r="G78">
        <f t="shared" si="5"/>
        <v>14.81999333035986</v>
      </c>
    </row>
    <row r="79" spans="1:7" ht="15">
      <c r="A79" s="1" t="s">
        <v>928</v>
      </c>
      <c r="B79" s="2">
        <f t="shared" si="0"/>
        <v>39783</v>
      </c>
      <c r="C79" s="14">
        <f t="shared" si="1"/>
        <v>0.6680555555555556</v>
      </c>
      <c r="D79" s="10">
        <f t="shared" si="2"/>
        <v>200.66199416666666</v>
      </c>
      <c r="E79" s="9">
        <f t="shared" si="3"/>
        <v>17.664602777777777</v>
      </c>
      <c r="F79" s="8">
        <f t="shared" si="4"/>
        <v>0.002694</v>
      </c>
      <c r="G79">
        <f t="shared" si="5"/>
        <v>14.81999333035986</v>
      </c>
    </row>
    <row r="80" spans="1:7" ht="15">
      <c r="A80" s="1" t="s">
        <v>706</v>
      </c>
      <c r="B80" s="2">
        <f t="shared" si="0"/>
        <v>39783</v>
      </c>
      <c r="C80" s="14">
        <f t="shared" si="1"/>
        <v>0.6687500000000001</v>
      </c>
      <c r="D80" s="10">
        <f t="shared" si="2"/>
        <v>200.88865388888888</v>
      </c>
      <c r="E80" s="9">
        <f t="shared" si="3"/>
        <v>17.606347222222222</v>
      </c>
      <c r="F80" s="8">
        <f t="shared" si="4"/>
        <v>0.002694</v>
      </c>
      <c r="G80">
        <f t="shared" si="5"/>
        <v>14.81999333035986</v>
      </c>
    </row>
    <row r="81" spans="1:7" ht="15">
      <c r="A81" s="1" t="s">
        <v>929</v>
      </c>
      <c r="B81" s="2">
        <f t="shared" si="0"/>
        <v>39783</v>
      </c>
      <c r="C81" s="14">
        <f t="shared" si="1"/>
        <v>0.6694444444444444</v>
      </c>
      <c r="D81" s="10">
        <f t="shared" si="2"/>
        <v>201.11506138888888</v>
      </c>
      <c r="E81" s="9">
        <f t="shared" si="3"/>
        <v>17.547463888888892</v>
      </c>
      <c r="F81" s="8">
        <f t="shared" si="4"/>
        <v>0.002694</v>
      </c>
      <c r="G81">
        <f t="shared" si="5"/>
        <v>14.81999333035986</v>
      </c>
    </row>
    <row r="82" spans="1:7" ht="15">
      <c r="A82" s="1" t="s">
        <v>707</v>
      </c>
      <c r="B82" s="2">
        <f aca="true" t="shared" si="6" ref="B82:B145">DATE(FIXED(MID(A82,9,4)),FIXED(MID(A82,4,3)),FIXED(MID(A82,1,3)))</f>
        <v>39783</v>
      </c>
      <c r="C82" s="14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201.3412152777778</v>
      </c>
      <c r="E82" s="9">
        <f aca="true" t="shared" si="9" ref="E82:E145">(VALUE(MID(A82,42,2))+VALUE(MID(A82,45,2))/60+VALUE(MID(A82,48,7))/3600)*(IF(MID(A82,41,1)="-",-1,1))</f>
        <v>17.487955555555555</v>
      </c>
      <c r="F82" s="8">
        <f aca="true" t="shared" si="10" ref="F82:F145">VALUE(MID(A82,56,9))</f>
        <v>0.002694</v>
      </c>
      <c r="G82">
        <f aca="true" t="shared" si="11" ref="G82:G145">DEGREES(ATAN($B$6/($B$8*F82)))*60</f>
        <v>14.81999333035986</v>
      </c>
    </row>
    <row r="83" spans="1:7" ht="15">
      <c r="A83" s="1" t="s">
        <v>930</v>
      </c>
      <c r="B83" s="2">
        <f t="shared" si="6"/>
        <v>39783</v>
      </c>
      <c r="C83" s="14">
        <f t="shared" si="7"/>
        <v>0.6708333333333334</v>
      </c>
      <c r="D83" s="10">
        <f t="shared" si="8"/>
        <v>201.56711305555555</v>
      </c>
      <c r="E83" s="9">
        <f t="shared" si="9"/>
        <v>17.427822222222222</v>
      </c>
      <c r="F83" s="8">
        <f t="shared" si="10"/>
        <v>0.002694</v>
      </c>
      <c r="G83">
        <f t="shared" si="11"/>
        <v>14.81999333035986</v>
      </c>
    </row>
    <row r="84" spans="1:7" ht="15">
      <c r="A84" s="1" t="s">
        <v>931</v>
      </c>
      <c r="B84" s="2">
        <f t="shared" si="6"/>
        <v>39783</v>
      </c>
      <c r="C84" s="14">
        <f t="shared" si="7"/>
        <v>0.6715277777777778</v>
      </c>
      <c r="D84" s="10">
        <f t="shared" si="8"/>
        <v>201.79275305555555</v>
      </c>
      <c r="E84" s="9">
        <f t="shared" si="9"/>
        <v>17.367069444444446</v>
      </c>
      <c r="F84" s="8">
        <f t="shared" si="10"/>
        <v>0.002694</v>
      </c>
      <c r="G84">
        <f t="shared" si="11"/>
        <v>14.81999333035986</v>
      </c>
    </row>
    <row r="85" spans="1:7" ht="15">
      <c r="A85" s="1" t="s">
        <v>932</v>
      </c>
      <c r="B85" s="2">
        <f t="shared" si="6"/>
        <v>39783</v>
      </c>
      <c r="C85" s="14">
        <f t="shared" si="7"/>
        <v>0.6722222222222222</v>
      </c>
      <c r="D85" s="10">
        <f t="shared" si="8"/>
        <v>202.01813333333334</v>
      </c>
      <c r="E85" s="9">
        <f t="shared" si="9"/>
        <v>17.305691666666668</v>
      </c>
      <c r="F85" s="8">
        <f t="shared" si="10"/>
        <v>0.002694</v>
      </c>
      <c r="G85">
        <f t="shared" si="11"/>
        <v>14.81999333035986</v>
      </c>
    </row>
    <row r="86" spans="1:7" ht="15">
      <c r="A86" s="1" t="s">
        <v>933</v>
      </c>
      <c r="B86" s="2">
        <f t="shared" si="6"/>
        <v>39783</v>
      </c>
      <c r="C86" s="14">
        <f t="shared" si="7"/>
        <v>0.6729166666666666</v>
      </c>
      <c r="D86" s="10">
        <f t="shared" si="8"/>
        <v>202.24325194444444</v>
      </c>
      <c r="E86" s="9">
        <f t="shared" si="9"/>
        <v>17.243697222222224</v>
      </c>
      <c r="F86" s="8">
        <f t="shared" si="10"/>
        <v>0.002694</v>
      </c>
      <c r="G86">
        <f t="shared" si="11"/>
        <v>14.81999333035986</v>
      </c>
    </row>
    <row r="87" spans="1:7" ht="15">
      <c r="A87" s="1" t="s">
        <v>934</v>
      </c>
      <c r="B87" s="2">
        <f t="shared" si="6"/>
        <v>39783</v>
      </c>
      <c r="C87" s="14">
        <f t="shared" si="7"/>
        <v>0.6736111111111112</v>
      </c>
      <c r="D87" s="10">
        <f t="shared" si="8"/>
        <v>202.46810694444446</v>
      </c>
      <c r="E87" s="9">
        <f t="shared" si="9"/>
        <v>17.181083333333333</v>
      </c>
      <c r="F87" s="8">
        <f t="shared" si="10"/>
        <v>0.002694</v>
      </c>
      <c r="G87">
        <f t="shared" si="11"/>
        <v>14.81999333035986</v>
      </c>
    </row>
    <row r="88" spans="1:7" ht="15">
      <c r="A88" s="1" t="s">
        <v>935</v>
      </c>
      <c r="B88" s="2">
        <f t="shared" si="6"/>
        <v>39783</v>
      </c>
      <c r="C88" s="14">
        <f t="shared" si="7"/>
        <v>0.6743055555555556</v>
      </c>
      <c r="D88" s="10">
        <f t="shared" si="8"/>
        <v>202.69269694444444</v>
      </c>
      <c r="E88" s="9">
        <f t="shared" si="9"/>
        <v>17.117855555555558</v>
      </c>
      <c r="F88" s="8">
        <f t="shared" si="10"/>
        <v>0.002694</v>
      </c>
      <c r="G88">
        <f t="shared" si="11"/>
        <v>14.81999333035986</v>
      </c>
    </row>
    <row r="89" spans="1:7" ht="15">
      <c r="A89" s="1" t="s">
        <v>936</v>
      </c>
      <c r="B89" s="2">
        <f t="shared" si="6"/>
        <v>39783</v>
      </c>
      <c r="C89" s="14">
        <f t="shared" si="7"/>
        <v>0.6749999999999999</v>
      </c>
      <c r="D89" s="10">
        <f t="shared" si="8"/>
        <v>202.91701972222222</v>
      </c>
      <c r="E89" s="9">
        <f t="shared" si="9"/>
        <v>17.054011111111112</v>
      </c>
      <c r="F89" s="8">
        <f t="shared" si="10"/>
        <v>0.002694</v>
      </c>
      <c r="G89">
        <f t="shared" si="11"/>
        <v>14.81999333035986</v>
      </c>
    </row>
    <row r="90" spans="1:7" ht="15">
      <c r="A90" s="1" t="s">
        <v>937</v>
      </c>
      <c r="B90" s="2">
        <f t="shared" si="6"/>
        <v>39783</v>
      </c>
      <c r="C90" s="14">
        <f t="shared" si="7"/>
        <v>0.6756944444444444</v>
      </c>
      <c r="D90" s="10">
        <f t="shared" si="8"/>
        <v>203.1410736111111</v>
      </c>
      <c r="E90" s="9">
        <f t="shared" si="9"/>
        <v>16.989555555555558</v>
      </c>
      <c r="F90" s="8">
        <f t="shared" si="10"/>
        <v>0.002694</v>
      </c>
      <c r="G90">
        <f t="shared" si="11"/>
        <v>14.81999333035986</v>
      </c>
    </row>
    <row r="91" spans="1:7" ht="15">
      <c r="A91" s="1" t="s">
        <v>708</v>
      </c>
      <c r="B91" s="2">
        <f t="shared" si="6"/>
        <v>39783</v>
      </c>
      <c r="C91" s="14">
        <f t="shared" si="7"/>
        <v>0.6763888888888889</v>
      </c>
      <c r="D91" s="10">
        <f t="shared" si="8"/>
        <v>203.3648572222222</v>
      </c>
      <c r="E91" s="9">
        <f t="shared" si="9"/>
        <v>16.92449166666667</v>
      </c>
      <c r="F91" s="8">
        <f t="shared" si="10"/>
        <v>0.002694</v>
      </c>
      <c r="G91">
        <f t="shared" si="11"/>
        <v>14.81999333035986</v>
      </c>
    </row>
    <row r="92" spans="1:7" ht="15">
      <c r="A92" s="1" t="s">
        <v>709</v>
      </c>
      <c r="B92" s="2">
        <f t="shared" si="6"/>
        <v>39783</v>
      </c>
      <c r="C92" s="14">
        <f t="shared" si="7"/>
        <v>0.6770833333333334</v>
      </c>
      <c r="D92" s="10">
        <f t="shared" si="8"/>
        <v>203.58836833333334</v>
      </c>
      <c r="E92" s="9">
        <f t="shared" si="9"/>
        <v>16.85881666666667</v>
      </c>
      <c r="F92" s="8">
        <f t="shared" si="10"/>
        <v>0.002694</v>
      </c>
      <c r="G92">
        <f t="shared" si="11"/>
        <v>14.81999333035986</v>
      </c>
    </row>
    <row r="93" spans="1:7" ht="15">
      <c r="A93" s="1" t="s">
        <v>710</v>
      </c>
      <c r="B93" s="2">
        <f t="shared" si="6"/>
        <v>39783</v>
      </c>
      <c r="C93" s="14">
        <f t="shared" si="7"/>
        <v>0.6777777777777777</v>
      </c>
      <c r="D93" s="10">
        <f t="shared" si="8"/>
        <v>203.8116052777778</v>
      </c>
      <c r="E93" s="9">
        <f t="shared" si="9"/>
        <v>16.79253611111111</v>
      </c>
      <c r="F93" s="8">
        <f t="shared" si="10"/>
        <v>0.002694</v>
      </c>
      <c r="G93">
        <f t="shared" si="11"/>
        <v>14.81999333035986</v>
      </c>
    </row>
    <row r="94" spans="1:7" ht="15">
      <c r="A94" s="1" t="s">
        <v>938</v>
      </c>
      <c r="B94" s="2">
        <f t="shared" si="6"/>
        <v>39783</v>
      </c>
      <c r="C94" s="14">
        <f t="shared" si="7"/>
        <v>0.6784722222222223</v>
      </c>
      <c r="D94" s="10">
        <f t="shared" si="8"/>
        <v>204.03456666666668</v>
      </c>
      <c r="E94" s="9">
        <f t="shared" si="9"/>
        <v>16.725649999999998</v>
      </c>
      <c r="F94" s="8">
        <f t="shared" si="10"/>
        <v>0.002694</v>
      </c>
      <c r="G94">
        <f t="shared" si="11"/>
        <v>14.81999333035986</v>
      </c>
    </row>
    <row r="95" spans="1:7" ht="15">
      <c r="A95" s="1" t="s">
        <v>939</v>
      </c>
      <c r="B95" s="2">
        <f t="shared" si="6"/>
        <v>39783</v>
      </c>
      <c r="C95" s="14">
        <f t="shared" si="7"/>
        <v>0.6791666666666667</v>
      </c>
      <c r="D95" s="10">
        <f t="shared" si="8"/>
        <v>204.25725083333333</v>
      </c>
      <c r="E95" s="9">
        <f t="shared" si="9"/>
        <v>16.658158333333333</v>
      </c>
      <c r="F95" s="8">
        <f t="shared" si="10"/>
        <v>0.002694</v>
      </c>
      <c r="G95">
        <f t="shared" si="11"/>
        <v>14.81999333035986</v>
      </c>
    </row>
    <row r="96" spans="1:7" ht="15">
      <c r="A96" s="1" t="s">
        <v>940</v>
      </c>
      <c r="B96" s="2">
        <f t="shared" si="6"/>
        <v>39783</v>
      </c>
      <c r="C96" s="14">
        <f t="shared" si="7"/>
        <v>0.6798611111111111</v>
      </c>
      <c r="D96" s="10">
        <f t="shared" si="8"/>
        <v>204.47965638888888</v>
      </c>
      <c r="E96" s="9">
        <f t="shared" si="9"/>
        <v>16.590066666666665</v>
      </c>
      <c r="F96" s="8">
        <f t="shared" si="10"/>
        <v>0.002694</v>
      </c>
      <c r="G96">
        <f t="shared" si="11"/>
        <v>14.81999333035986</v>
      </c>
    </row>
    <row r="97" spans="1:7" ht="15">
      <c r="A97" s="1" t="s">
        <v>941</v>
      </c>
      <c r="B97" s="2">
        <f t="shared" si="6"/>
        <v>39783</v>
      </c>
      <c r="C97" s="14">
        <f t="shared" si="7"/>
        <v>0.6805555555555555</v>
      </c>
      <c r="D97" s="10">
        <f t="shared" si="8"/>
        <v>204.7017811111111</v>
      </c>
      <c r="E97" s="9">
        <f t="shared" si="9"/>
        <v>16.521377777777776</v>
      </c>
      <c r="F97" s="8">
        <f t="shared" si="10"/>
        <v>0.002694</v>
      </c>
      <c r="G97">
        <f t="shared" si="11"/>
        <v>14.81999333035986</v>
      </c>
    </row>
    <row r="98" spans="1:7" ht="15">
      <c r="A98" s="1" t="s">
        <v>942</v>
      </c>
      <c r="B98" s="2">
        <f t="shared" si="6"/>
        <v>39783</v>
      </c>
      <c r="C98" s="14">
        <f t="shared" si="7"/>
        <v>0.68125</v>
      </c>
      <c r="D98" s="10">
        <f t="shared" si="8"/>
        <v>204.92362416666666</v>
      </c>
      <c r="E98" s="9">
        <f t="shared" si="9"/>
        <v>16.452088888888888</v>
      </c>
      <c r="F98" s="8">
        <f t="shared" si="10"/>
        <v>0.002694</v>
      </c>
      <c r="G98">
        <f t="shared" si="11"/>
        <v>14.81999333035986</v>
      </c>
    </row>
    <row r="99" spans="1:7" ht="15">
      <c r="A99" s="1" t="s">
        <v>943</v>
      </c>
      <c r="B99" s="2">
        <f t="shared" si="6"/>
        <v>39783</v>
      </c>
      <c r="C99" s="14">
        <f t="shared" si="7"/>
        <v>0.6819444444444445</v>
      </c>
      <c r="D99" s="10">
        <f t="shared" si="8"/>
        <v>205.14518388888888</v>
      </c>
      <c r="E99" s="9">
        <f t="shared" si="9"/>
        <v>16.382202777777778</v>
      </c>
      <c r="F99" s="8">
        <f t="shared" si="10"/>
        <v>0.002694</v>
      </c>
      <c r="G99">
        <f t="shared" si="11"/>
        <v>14.81999333035986</v>
      </c>
    </row>
    <row r="100" spans="1:7" ht="15">
      <c r="A100" s="1" t="s">
        <v>944</v>
      </c>
      <c r="B100" s="2">
        <f t="shared" si="6"/>
        <v>39783</v>
      </c>
      <c r="C100" s="14">
        <f t="shared" si="7"/>
        <v>0.6826388888888889</v>
      </c>
      <c r="D100" s="10">
        <f t="shared" si="8"/>
        <v>205.3664586111111</v>
      </c>
      <c r="E100" s="9">
        <f t="shared" si="9"/>
        <v>16.311725</v>
      </c>
      <c r="F100" s="8">
        <f t="shared" si="10"/>
        <v>0.002694</v>
      </c>
      <c r="G100">
        <f t="shared" si="11"/>
        <v>14.81999333035986</v>
      </c>
    </row>
    <row r="101" spans="1:7" ht="15">
      <c r="A101" s="1" t="s">
        <v>945</v>
      </c>
      <c r="B101" s="2">
        <f t="shared" si="6"/>
        <v>39783</v>
      </c>
      <c r="C101" s="14">
        <f t="shared" si="7"/>
        <v>0.6833333333333332</v>
      </c>
      <c r="D101" s="10">
        <f t="shared" si="8"/>
        <v>205.58744666666666</v>
      </c>
      <c r="E101" s="9">
        <f t="shared" si="9"/>
        <v>16.24065277777778</v>
      </c>
      <c r="F101" s="8">
        <f t="shared" si="10"/>
        <v>0.002694</v>
      </c>
      <c r="G101">
        <f t="shared" si="11"/>
        <v>14.81999333035986</v>
      </c>
    </row>
    <row r="102" spans="1:7" ht="15">
      <c r="A102" s="1" t="s">
        <v>711</v>
      </c>
      <c r="B102" s="2">
        <f t="shared" si="6"/>
        <v>39783</v>
      </c>
      <c r="C102" s="14">
        <f t="shared" si="7"/>
        <v>0.6840277777777778</v>
      </c>
      <c r="D102" s="10">
        <f t="shared" si="8"/>
        <v>205.80814750000002</v>
      </c>
      <c r="E102" s="9">
        <f t="shared" si="9"/>
        <v>16.168991666666667</v>
      </c>
      <c r="F102" s="8">
        <f t="shared" si="10"/>
        <v>0.002694</v>
      </c>
      <c r="G102">
        <f t="shared" si="11"/>
        <v>14.81999333035986</v>
      </c>
    </row>
    <row r="103" spans="1:7" ht="15">
      <c r="A103" s="1" t="s">
        <v>712</v>
      </c>
      <c r="B103" s="2">
        <f t="shared" si="6"/>
        <v>39783</v>
      </c>
      <c r="C103" s="14">
        <f t="shared" si="7"/>
        <v>0.6847222222222222</v>
      </c>
      <c r="D103" s="10">
        <f t="shared" si="8"/>
        <v>206.0285588888889</v>
      </c>
      <c r="E103" s="9">
        <f t="shared" si="9"/>
        <v>16.096741666666667</v>
      </c>
      <c r="F103" s="8">
        <f t="shared" si="10"/>
        <v>0.002694</v>
      </c>
      <c r="G103">
        <f t="shared" si="11"/>
        <v>14.81999333035986</v>
      </c>
    </row>
    <row r="104" spans="1:7" ht="15">
      <c r="A104" s="1" t="s">
        <v>713</v>
      </c>
      <c r="B104" s="2">
        <f t="shared" si="6"/>
        <v>39783</v>
      </c>
      <c r="C104" s="14">
        <f t="shared" si="7"/>
        <v>0.6854166666666667</v>
      </c>
      <c r="D104" s="10">
        <f t="shared" si="8"/>
        <v>206.24867972222222</v>
      </c>
      <c r="E104" s="9">
        <f t="shared" si="9"/>
        <v>16.023905555555555</v>
      </c>
      <c r="F104" s="8">
        <f t="shared" si="10"/>
        <v>0.002695</v>
      </c>
      <c r="G104">
        <f t="shared" si="11"/>
        <v>14.814494328571527</v>
      </c>
    </row>
    <row r="105" spans="1:7" ht="15">
      <c r="A105" s="1" t="s">
        <v>714</v>
      </c>
      <c r="B105" s="2">
        <f t="shared" si="6"/>
        <v>39783</v>
      </c>
      <c r="C105" s="14">
        <f t="shared" si="7"/>
        <v>0.686111111111111</v>
      </c>
      <c r="D105" s="10">
        <f t="shared" si="8"/>
        <v>206.4685088888889</v>
      </c>
      <c r="E105" s="9">
        <f t="shared" si="9"/>
        <v>15.950483333333333</v>
      </c>
      <c r="F105" s="8">
        <f t="shared" si="10"/>
        <v>0.002695</v>
      </c>
      <c r="G105">
        <f t="shared" si="11"/>
        <v>14.814494328571527</v>
      </c>
    </row>
    <row r="106" spans="1:7" ht="15">
      <c r="A106" s="1" t="s">
        <v>946</v>
      </c>
      <c r="B106" s="2">
        <f t="shared" si="6"/>
        <v>39783</v>
      </c>
      <c r="C106" s="14">
        <f t="shared" si="7"/>
        <v>0.6868055555555556</v>
      </c>
      <c r="D106" s="10">
        <f t="shared" si="8"/>
        <v>206.68804472222223</v>
      </c>
      <c r="E106" s="9">
        <f t="shared" si="9"/>
        <v>15.876480555555556</v>
      </c>
      <c r="F106" s="8">
        <f t="shared" si="10"/>
        <v>0.002695</v>
      </c>
      <c r="G106">
        <f t="shared" si="11"/>
        <v>14.814494328571527</v>
      </c>
    </row>
    <row r="107" spans="1:7" ht="15">
      <c r="A107" s="1" t="s">
        <v>947</v>
      </c>
      <c r="B107" s="2">
        <f t="shared" si="6"/>
        <v>39783</v>
      </c>
      <c r="C107" s="14">
        <f t="shared" si="7"/>
        <v>0.6875</v>
      </c>
      <c r="D107" s="10">
        <f t="shared" si="8"/>
        <v>206.9072863888889</v>
      </c>
      <c r="E107" s="9">
        <f t="shared" si="9"/>
        <v>15.801894444444445</v>
      </c>
      <c r="F107" s="8">
        <f t="shared" si="10"/>
        <v>0.002695</v>
      </c>
      <c r="G107">
        <f t="shared" si="11"/>
        <v>14.814494328571527</v>
      </c>
    </row>
    <row r="108" spans="1:7" ht="15">
      <c r="A108" s="1" t="s">
        <v>948</v>
      </c>
      <c r="B108" s="2">
        <f t="shared" si="6"/>
        <v>39783</v>
      </c>
      <c r="C108" s="14">
        <f t="shared" si="7"/>
        <v>0.6881944444444444</v>
      </c>
      <c r="D108" s="10">
        <f t="shared" si="8"/>
        <v>207.12623222222223</v>
      </c>
      <c r="E108" s="9">
        <f t="shared" si="9"/>
        <v>15.726730555555555</v>
      </c>
      <c r="F108" s="8">
        <f t="shared" si="10"/>
        <v>0.002695</v>
      </c>
      <c r="G108">
        <f t="shared" si="11"/>
        <v>14.814494328571527</v>
      </c>
    </row>
    <row r="109" spans="1:7" ht="15">
      <c r="A109" s="1" t="s">
        <v>949</v>
      </c>
      <c r="B109" s="2">
        <f t="shared" si="6"/>
        <v>39783</v>
      </c>
      <c r="C109" s="14">
        <f t="shared" si="7"/>
        <v>0.688888888888889</v>
      </c>
      <c r="D109" s="10">
        <f t="shared" si="8"/>
        <v>207.3448811111111</v>
      </c>
      <c r="E109" s="9">
        <f t="shared" si="9"/>
        <v>15.650991666666666</v>
      </c>
      <c r="F109" s="8">
        <f t="shared" si="10"/>
        <v>0.002695</v>
      </c>
      <c r="G109">
        <f t="shared" si="11"/>
        <v>14.814494328571527</v>
      </c>
    </row>
    <row r="110" spans="1:7" ht="15">
      <c r="A110" s="1" t="s">
        <v>950</v>
      </c>
      <c r="B110" s="2">
        <f t="shared" si="6"/>
        <v>39783</v>
      </c>
      <c r="C110" s="14">
        <f t="shared" si="7"/>
        <v>0.6895833333333333</v>
      </c>
      <c r="D110" s="10">
        <f t="shared" si="8"/>
        <v>207.56323222222224</v>
      </c>
      <c r="E110" s="9">
        <f t="shared" si="9"/>
        <v>15.574675</v>
      </c>
      <c r="F110" s="8">
        <f t="shared" si="10"/>
        <v>0.002695</v>
      </c>
      <c r="G110">
        <f t="shared" si="11"/>
        <v>14.814494328571527</v>
      </c>
    </row>
    <row r="111" spans="1:7" ht="15">
      <c r="A111" s="1" t="s">
        <v>360</v>
      </c>
      <c r="B111" s="2">
        <f t="shared" si="6"/>
        <v>39783</v>
      </c>
      <c r="C111" s="14">
        <f t="shared" si="7"/>
        <v>0.6902777777777778</v>
      </c>
      <c r="D111" s="10">
        <f t="shared" si="8"/>
        <v>207.7812838888889</v>
      </c>
      <c r="E111" s="9">
        <f t="shared" si="9"/>
        <v>15.497786111111111</v>
      </c>
      <c r="F111" s="8">
        <f t="shared" si="10"/>
        <v>0.002695</v>
      </c>
      <c r="G111">
        <f t="shared" si="11"/>
        <v>14.814494328571527</v>
      </c>
    </row>
    <row r="112" spans="1:7" ht="15">
      <c r="A112" s="1" t="s">
        <v>361</v>
      </c>
      <c r="B112" s="2">
        <f t="shared" si="6"/>
        <v>39783</v>
      </c>
      <c r="C112" s="14">
        <f t="shared" si="7"/>
        <v>0.6909722222222222</v>
      </c>
      <c r="D112" s="10">
        <f t="shared" si="8"/>
        <v>207.99903555555554</v>
      </c>
      <c r="E112" s="9">
        <f t="shared" si="9"/>
        <v>15.420325</v>
      </c>
      <c r="F112" s="8">
        <f t="shared" si="10"/>
        <v>0.002695</v>
      </c>
      <c r="G112">
        <f t="shared" si="11"/>
        <v>14.814494328571527</v>
      </c>
    </row>
    <row r="113" spans="1:7" ht="15">
      <c r="A113" s="1" t="s">
        <v>715</v>
      </c>
      <c r="B113" s="2">
        <f t="shared" si="6"/>
        <v>39783</v>
      </c>
      <c r="C113" s="14">
        <f t="shared" si="7"/>
        <v>0.6916666666666668</v>
      </c>
      <c r="D113" s="10">
        <f t="shared" si="8"/>
        <v>208.2164858333333</v>
      </c>
      <c r="E113" s="9">
        <f t="shared" si="9"/>
        <v>15.342294444444445</v>
      </c>
      <c r="F113" s="8">
        <f t="shared" si="10"/>
        <v>0.002695</v>
      </c>
      <c r="G113">
        <f t="shared" si="11"/>
        <v>14.814494328571527</v>
      </c>
    </row>
    <row r="114" spans="1:7" ht="15">
      <c r="A114" s="1" t="s">
        <v>716</v>
      </c>
      <c r="B114" s="2">
        <f t="shared" si="6"/>
        <v>39783</v>
      </c>
      <c r="C114" s="14">
        <f t="shared" si="7"/>
        <v>0.6923611111111111</v>
      </c>
      <c r="D114" s="10">
        <f t="shared" si="8"/>
        <v>208.4336336111111</v>
      </c>
      <c r="E114" s="9">
        <f t="shared" si="9"/>
        <v>15.2637</v>
      </c>
      <c r="F114" s="8">
        <f t="shared" si="10"/>
        <v>0.002695</v>
      </c>
      <c r="G114">
        <f t="shared" si="11"/>
        <v>14.814494328571527</v>
      </c>
    </row>
    <row r="115" spans="1:7" ht="15">
      <c r="A115" s="1" t="s">
        <v>717</v>
      </c>
      <c r="B115" s="2">
        <f t="shared" si="6"/>
        <v>39783</v>
      </c>
      <c r="C115" s="14">
        <f t="shared" si="7"/>
        <v>0.6930555555555555</v>
      </c>
      <c r="D115" s="10">
        <f t="shared" si="8"/>
        <v>208.65047777777778</v>
      </c>
      <c r="E115" s="9">
        <f t="shared" si="9"/>
        <v>15.184536111111111</v>
      </c>
      <c r="F115" s="8">
        <f t="shared" si="10"/>
        <v>0.002695</v>
      </c>
      <c r="G115">
        <f t="shared" si="11"/>
        <v>14.814494328571527</v>
      </c>
    </row>
    <row r="116" spans="1:7" ht="15">
      <c r="A116" s="1" t="s">
        <v>362</v>
      </c>
      <c r="B116" s="2">
        <f t="shared" si="6"/>
        <v>39783</v>
      </c>
      <c r="C116" s="14">
        <f t="shared" si="7"/>
        <v>0.69375</v>
      </c>
      <c r="D116" s="10">
        <f t="shared" si="8"/>
        <v>208.86701722222222</v>
      </c>
      <c r="E116" s="9">
        <f t="shared" si="9"/>
        <v>15.104811111111111</v>
      </c>
      <c r="F116" s="8">
        <f t="shared" si="10"/>
        <v>0.002695</v>
      </c>
      <c r="G116">
        <f t="shared" si="11"/>
        <v>14.814494328571527</v>
      </c>
    </row>
    <row r="117" spans="1:7" ht="15">
      <c r="A117" s="1" t="s">
        <v>363</v>
      </c>
      <c r="B117" s="2">
        <f t="shared" si="6"/>
        <v>39783</v>
      </c>
      <c r="C117" s="14">
        <f t="shared" si="7"/>
        <v>0.6944444444444445</v>
      </c>
      <c r="D117" s="10">
        <f t="shared" si="8"/>
        <v>209.0832513888889</v>
      </c>
      <c r="E117" s="9">
        <f t="shared" si="9"/>
        <v>15.024525</v>
      </c>
      <c r="F117" s="8">
        <f t="shared" si="10"/>
        <v>0.002695</v>
      </c>
      <c r="G117">
        <f t="shared" si="11"/>
        <v>14.814494328571527</v>
      </c>
    </row>
    <row r="118" spans="1:7" ht="15">
      <c r="A118" s="1" t="s">
        <v>364</v>
      </c>
      <c r="B118" s="2">
        <f t="shared" si="6"/>
        <v>39783</v>
      </c>
      <c r="C118" s="14">
        <f t="shared" si="7"/>
        <v>0.6951388888888889</v>
      </c>
      <c r="D118" s="10">
        <f t="shared" si="8"/>
        <v>209.29917916666668</v>
      </c>
      <c r="E118" s="9">
        <f t="shared" si="9"/>
        <v>14.943677777777777</v>
      </c>
      <c r="F118" s="8">
        <f t="shared" si="10"/>
        <v>0.002695</v>
      </c>
      <c r="G118">
        <f t="shared" si="11"/>
        <v>14.814494328571527</v>
      </c>
    </row>
    <row r="119" spans="1:7" ht="15">
      <c r="A119" s="1" t="s">
        <v>365</v>
      </c>
      <c r="B119" s="2">
        <f t="shared" si="6"/>
        <v>39783</v>
      </c>
      <c r="C119" s="14">
        <f t="shared" si="7"/>
        <v>0.6958333333333333</v>
      </c>
      <c r="D119" s="10">
        <f t="shared" si="8"/>
        <v>209.51479972222222</v>
      </c>
      <c r="E119" s="9">
        <f t="shared" si="9"/>
        <v>14.862275</v>
      </c>
      <c r="F119" s="8">
        <f t="shared" si="10"/>
        <v>0.002695</v>
      </c>
      <c r="G119">
        <f t="shared" si="11"/>
        <v>14.814494328571527</v>
      </c>
    </row>
    <row r="120" spans="1:7" ht="15">
      <c r="A120" s="1" t="s">
        <v>366</v>
      </c>
      <c r="B120" s="2">
        <f t="shared" si="6"/>
        <v>39783</v>
      </c>
      <c r="C120" s="14">
        <f t="shared" si="7"/>
        <v>0.6965277777777777</v>
      </c>
      <c r="D120" s="10">
        <f t="shared" si="8"/>
        <v>209.73011166666666</v>
      </c>
      <c r="E120" s="9">
        <f t="shared" si="9"/>
        <v>14.780316666666668</v>
      </c>
      <c r="F120" s="8">
        <f t="shared" si="10"/>
        <v>0.002695</v>
      </c>
      <c r="G120">
        <f t="shared" si="11"/>
        <v>14.814494328571527</v>
      </c>
    </row>
    <row r="121" spans="1:7" ht="15">
      <c r="A121" s="1" t="s">
        <v>367</v>
      </c>
      <c r="B121" s="2">
        <f t="shared" si="6"/>
        <v>39783</v>
      </c>
      <c r="C121" s="14">
        <f t="shared" si="7"/>
        <v>0.6972222222222223</v>
      </c>
      <c r="D121" s="10">
        <f t="shared" si="8"/>
        <v>209.94511472222223</v>
      </c>
      <c r="E121" s="9">
        <f t="shared" si="9"/>
        <v>14.697802777777778</v>
      </c>
      <c r="F121" s="8">
        <f t="shared" si="10"/>
        <v>0.002695</v>
      </c>
      <c r="G121">
        <f t="shared" si="11"/>
        <v>14.814494328571527</v>
      </c>
    </row>
    <row r="122" spans="1:7" ht="15">
      <c r="A122" s="1" t="s">
        <v>368</v>
      </c>
      <c r="B122" s="2">
        <f t="shared" si="6"/>
        <v>39783</v>
      </c>
      <c r="C122" s="14">
        <f t="shared" si="7"/>
        <v>0.6979166666666666</v>
      </c>
      <c r="D122" s="10">
        <f t="shared" si="8"/>
        <v>210.1598077777778</v>
      </c>
      <c r="E122" s="9">
        <f t="shared" si="9"/>
        <v>14.614738888888889</v>
      </c>
      <c r="F122" s="8">
        <f t="shared" si="10"/>
        <v>0.002695</v>
      </c>
      <c r="G122">
        <f t="shared" si="11"/>
        <v>14.814494328571527</v>
      </c>
    </row>
    <row r="123" spans="1:7" ht="15">
      <c r="A123" s="1" t="s">
        <v>369</v>
      </c>
      <c r="B123" s="2">
        <f t="shared" si="6"/>
        <v>39783</v>
      </c>
      <c r="C123" s="14">
        <f t="shared" si="7"/>
        <v>0.6986111111111111</v>
      </c>
      <c r="D123" s="10">
        <f t="shared" si="8"/>
        <v>210.37419</v>
      </c>
      <c r="E123" s="9">
        <f t="shared" si="9"/>
        <v>14.531127777777778</v>
      </c>
      <c r="F123" s="8">
        <f t="shared" si="10"/>
        <v>0.002695</v>
      </c>
      <c r="G123">
        <f t="shared" si="11"/>
        <v>14.814494328571527</v>
      </c>
    </row>
    <row r="124" spans="1:7" ht="15">
      <c r="A124" s="1" t="s">
        <v>370</v>
      </c>
      <c r="B124" s="2">
        <f t="shared" si="6"/>
        <v>39783</v>
      </c>
      <c r="C124" s="14">
        <f t="shared" si="7"/>
        <v>0.6993055555555556</v>
      </c>
      <c r="D124" s="10">
        <f t="shared" si="8"/>
        <v>210.58826083333335</v>
      </c>
      <c r="E124" s="9">
        <f t="shared" si="9"/>
        <v>14.446966666666667</v>
      </c>
      <c r="F124" s="8">
        <f t="shared" si="10"/>
        <v>0.002696</v>
      </c>
      <c r="G124">
        <f t="shared" si="11"/>
        <v>14.808999406085643</v>
      </c>
    </row>
    <row r="125" spans="1:7" ht="15">
      <c r="A125" s="1" t="s">
        <v>718</v>
      </c>
      <c r="B125" s="2">
        <f t="shared" si="6"/>
        <v>39783</v>
      </c>
      <c r="C125" s="14">
        <f t="shared" si="7"/>
        <v>0.7000000000000001</v>
      </c>
      <c r="D125" s="10">
        <f t="shared" si="8"/>
        <v>210.80201944444445</v>
      </c>
      <c r="E125" s="9">
        <f t="shared" si="9"/>
        <v>14.362261111111112</v>
      </c>
      <c r="F125" s="8">
        <f t="shared" si="10"/>
        <v>0.002696</v>
      </c>
      <c r="G125">
        <f t="shared" si="11"/>
        <v>14.808999406085643</v>
      </c>
    </row>
    <row r="126" spans="1:7" ht="15">
      <c r="A126" s="1" t="s">
        <v>371</v>
      </c>
      <c r="B126" s="2">
        <f t="shared" si="6"/>
        <v>39783</v>
      </c>
      <c r="C126" s="14">
        <f t="shared" si="7"/>
        <v>0.7006944444444444</v>
      </c>
      <c r="D126" s="10">
        <f t="shared" si="8"/>
        <v>211.01546472222222</v>
      </c>
      <c r="E126" s="9">
        <f t="shared" si="9"/>
        <v>14.27701388888889</v>
      </c>
      <c r="F126" s="8">
        <f t="shared" si="10"/>
        <v>0.002696</v>
      </c>
      <c r="G126">
        <f t="shared" si="11"/>
        <v>14.808999406085643</v>
      </c>
    </row>
    <row r="127" spans="1:7" ht="15">
      <c r="A127" s="1" t="s">
        <v>372</v>
      </c>
      <c r="B127" s="2">
        <f t="shared" si="6"/>
        <v>39783</v>
      </c>
      <c r="C127" s="14">
        <f t="shared" si="7"/>
        <v>0.7013888888888888</v>
      </c>
      <c r="D127" s="10">
        <f t="shared" si="8"/>
        <v>211.2285963888889</v>
      </c>
      <c r="E127" s="9">
        <f t="shared" si="9"/>
        <v>14.191222222222223</v>
      </c>
      <c r="F127" s="8">
        <f t="shared" si="10"/>
        <v>0.002696</v>
      </c>
      <c r="G127">
        <f t="shared" si="11"/>
        <v>14.808999406085643</v>
      </c>
    </row>
    <row r="128" spans="1:7" ht="15">
      <c r="A128" s="1" t="s">
        <v>373</v>
      </c>
      <c r="B128" s="2">
        <f t="shared" si="6"/>
        <v>39783</v>
      </c>
      <c r="C128" s="14">
        <f t="shared" si="7"/>
        <v>0.7020833333333334</v>
      </c>
      <c r="D128" s="10">
        <f t="shared" si="8"/>
        <v>211.4414138888889</v>
      </c>
      <c r="E128" s="9">
        <f t="shared" si="9"/>
        <v>14.104894444444444</v>
      </c>
      <c r="F128" s="8">
        <f t="shared" si="10"/>
        <v>0.002696</v>
      </c>
      <c r="G128">
        <f t="shared" si="11"/>
        <v>14.808999406085643</v>
      </c>
    </row>
    <row r="129" spans="1:7" ht="15">
      <c r="A129" s="1" t="s">
        <v>374</v>
      </c>
      <c r="B129" s="2">
        <f t="shared" si="6"/>
        <v>39783</v>
      </c>
      <c r="C129" s="14">
        <f t="shared" si="7"/>
        <v>0.7027777777777778</v>
      </c>
      <c r="D129" s="10">
        <f t="shared" si="8"/>
        <v>211.65391611111113</v>
      </c>
      <c r="E129" s="9">
        <f t="shared" si="9"/>
        <v>14.018027777777778</v>
      </c>
      <c r="F129" s="8">
        <f t="shared" si="10"/>
        <v>0.002696</v>
      </c>
      <c r="G129">
        <f t="shared" si="11"/>
        <v>14.808999406085643</v>
      </c>
    </row>
    <row r="130" spans="1:7" ht="15">
      <c r="A130" s="1" t="s">
        <v>375</v>
      </c>
      <c r="B130" s="2">
        <f t="shared" si="6"/>
        <v>39783</v>
      </c>
      <c r="C130" s="14">
        <f t="shared" si="7"/>
        <v>0.7034722222222222</v>
      </c>
      <c r="D130" s="10">
        <f t="shared" si="8"/>
        <v>211.86610277777777</v>
      </c>
      <c r="E130" s="9">
        <f t="shared" si="9"/>
        <v>13.930627777777778</v>
      </c>
      <c r="F130" s="8">
        <f t="shared" si="10"/>
        <v>0.002696</v>
      </c>
      <c r="G130">
        <f t="shared" si="11"/>
        <v>14.808999406085643</v>
      </c>
    </row>
    <row r="131" spans="1:7" ht="15">
      <c r="A131" s="1" t="s">
        <v>376</v>
      </c>
      <c r="B131" s="2">
        <f t="shared" si="6"/>
        <v>39783</v>
      </c>
      <c r="C131" s="14">
        <f t="shared" si="7"/>
        <v>0.7041666666666666</v>
      </c>
      <c r="D131" s="10">
        <f t="shared" si="8"/>
        <v>212.07797305555556</v>
      </c>
      <c r="E131" s="9">
        <f t="shared" si="9"/>
        <v>13.842691666666667</v>
      </c>
      <c r="F131" s="8">
        <f t="shared" si="10"/>
        <v>0.002696</v>
      </c>
      <c r="G131">
        <f t="shared" si="11"/>
        <v>14.808999406085643</v>
      </c>
    </row>
    <row r="132" spans="1:7" ht="15">
      <c r="A132" s="1" t="s">
        <v>377</v>
      </c>
      <c r="B132" s="2">
        <f t="shared" si="6"/>
        <v>39783</v>
      </c>
      <c r="C132" s="14">
        <f t="shared" si="7"/>
        <v>0.7048611111111112</v>
      </c>
      <c r="D132" s="10">
        <f t="shared" si="8"/>
        <v>212.28952666666666</v>
      </c>
      <c r="E132" s="9">
        <f t="shared" si="9"/>
        <v>13.754227777777778</v>
      </c>
      <c r="F132" s="8">
        <f t="shared" si="10"/>
        <v>0.002696</v>
      </c>
      <c r="G132">
        <f t="shared" si="11"/>
        <v>14.808999406085643</v>
      </c>
    </row>
    <row r="133" spans="1:7" ht="15">
      <c r="A133" s="1" t="s">
        <v>378</v>
      </c>
      <c r="B133" s="2">
        <f t="shared" si="6"/>
        <v>39783</v>
      </c>
      <c r="C133" s="14">
        <f t="shared" si="7"/>
        <v>0.7055555555555556</v>
      </c>
      <c r="D133" s="10">
        <f t="shared" si="8"/>
        <v>212.50076305555555</v>
      </c>
      <c r="E133" s="9">
        <f t="shared" si="9"/>
        <v>13.665233333333333</v>
      </c>
      <c r="F133" s="8">
        <f t="shared" si="10"/>
        <v>0.002696</v>
      </c>
      <c r="G133">
        <f t="shared" si="11"/>
        <v>14.808999406085643</v>
      </c>
    </row>
    <row r="134" spans="1:7" ht="15">
      <c r="A134" s="1" t="s">
        <v>379</v>
      </c>
      <c r="B134" s="2">
        <f t="shared" si="6"/>
        <v>39783</v>
      </c>
      <c r="C134" s="14">
        <f t="shared" si="7"/>
        <v>0.7062499999999999</v>
      </c>
      <c r="D134" s="10">
        <f t="shared" si="8"/>
        <v>212.71168138888888</v>
      </c>
      <c r="E134" s="9">
        <f t="shared" si="9"/>
        <v>13.575711111111112</v>
      </c>
      <c r="F134" s="8">
        <f t="shared" si="10"/>
        <v>0.002696</v>
      </c>
      <c r="G134">
        <f t="shared" si="11"/>
        <v>14.808999406085643</v>
      </c>
    </row>
    <row r="135" spans="1:7" ht="15">
      <c r="A135" s="1" t="s">
        <v>380</v>
      </c>
      <c r="B135" s="2">
        <f t="shared" si="6"/>
        <v>39783</v>
      </c>
      <c r="C135" s="14">
        <f t="shared" si="7"/>
        <v>0.7069444444444444</v>
      </c>
      <c r="D135" s="10">
        <f t="shared" si="8"/>
        <v>212.92228166666666</v>
      </c>
      <c r="E135" s="9">
        <f t="shared" si="9"/>
        <v>13.485666666666665</v>
      </c>
      <c r="F135" s="8">
        <f t="shared" si="10"/>
        <v>0.002696</v>
      </c>
      <c r="G135">
        <f t="shared" si="11"/>
        <v>14.808999406085643</v>
      </c>
    </row>
    <row r="136" spans="1:7" ht="15">
      <c r="A136" s="1" t="s">
        <v>719</v>
      </c>
      <c r="B136" s="2">
        <f t="shared" si="6"/>
        <v>39783</v>
      </c>
      <c r="C136" s="14">
        <f t="shared" si="7"/>
        <v>0.7076388888888889</v>
      </c>
      <c r="D136" s="10">
        <f t="shared" si="8"/>
        <v>213.13256305555555</v>
      </c>
      <c r="E136" s="9">
        <f t="shared" si="9"/>
        <v>13.39509722222222</v>
      </c>
      <c r="F136" s="8">
        <f t="shared" si="10"/>
        <v>0.002696</v>
      </c>
      <c r="G136">
        <f t="shared" si="11"/>
        <v>14.808999406085643</v>
      </c>
    </row>
    <row r="137" spans="1:7" ht="15">
      <c r="A137" s="1" t="s">
        <v>381</v>
      </c>
      <c r="B137" s="2">
        <f t="shared" si="6"/>
        <v>39783</v>
      </c>
      <c r="C137" s="14">
        <f t="shared" si="7"/>
        <v>0.7083333333333334</v>
      </c>
      <c r="D137" s="10">
        <f t="shared" si="8"/>
        <v>213.34252500000002</v>
      </c>
      <c r="E137" s="9">
        <f t="shared" si="9"/>
        <v>13.304008333333334</v>
      </c>
      <c r="F137" s="8">
        <f t="shared" si="10"/>
        <v>0.002696</v>
      </c>
      <c r="G137">
        <f t="shared" si="11"/>
        <v>14.808999406085643</v>
      </c>
    </row>
    <row r="138" spans="1:7" ht="15">
      <c r="A138" s="1" t="s">
        <v>720</v>
      </c>
      <c r="B138" s="2">
        <f t="shared" si="6"/>
        <v>39783</v>
      </c>
      <c r="C138" s="14">
        <f t="shared" si="7"/>
        <v>0.7090277777777777</v>
      </c>
      <c r="D138" s="10">
        <f t="shared" si="8"/>
        <v>213.55216777777778</v>
      </c>
      <c r="E138" s="9">
        <f t="shared" si="9"/>
        <v>13.212399999999999</v>
      </c>
      <c r="F138" s="8">
        <f t="shared" si="10"/>
        <v>0.002696</v>
      </c>
      <c r="G138">
        <f t="shared" si="11"/>
        <v>14.808999406085643</v>
      </c>
    </row>
    <row r="139" spans="1:7" ht="15">
      <c r="A139" s="1" t="s">
        <v>382</v>
      </c>
      <c r="B139" s="2">
        <f t="shared" si="6"/>
        <v>39783</v>
      </c>
      <c r="C139" s="14">
        <f t="shared" si="7"/>
        <v>0.7097222222222223</v>
      </c>
      <c r="D139" s="10">
        <f t="shared" si="8"/>
        <v>213.76149027777777</v>
      </c>
      <c r="E139" s="9">
        <f t="shared" si="9"/>
        <v>13.120277777777778</v>
      </c>
      <c r="F139" s="8">
        <f t="shared" si="10"/>
        <v>0.002696</v>
      </c>
      <c r="G139">
        <f t="shared" si="11"/>
        <v>14.808999406085643</v>
      </c>
    </row>
    <row r="140" spans="1:7" ht="15">
      <c r="A140" s="1" t="s">
        <v>383</v>
      </c>
      <c r="B140" s="2">
        <f t="shared" si="6"/>
        <v>39783</v>
      </c>
      <c r="C140" s="14">
        <f t="shared" si="7"/>
        <v>0.7104166666666667</v>
      </c>
      <c r="D140" s="10">
        <f t="shared" si="8"/>
        <v>213.97049222222222</v>
      </c>
      <c r="E140" s="9">
        <f t="shared" si="9"/>
        <v>13.02763888888889</v>
      </c>
      <c r="F140" s="8">
        <f t="shared" si="10"/>
        <v>0.002696</v>
      </c>
      <c r="G140">
        <f t="shared" si="11"/>
        <v>14.808999406085643</v>
      </c>
    </row>
    <row r="141" spans="1:7" ht="15">
      <c r="A141" s="1" t="s">
        <v>384</v>
      </c>
      <c r="B141" s="2">
        <f t="shared" si="6"/>
        <v>39783</v>
      </c>
      <c r="C141" s="14">
        <f t="shared" si="7"/>
        <v>0.7111111111111111</v>
      </c>
      <c r="D141" s="10">
        <f t="shared" si="8"/>
        <v>214.17917388888887</v>
      </c>
      <c r="E141" s="9">
        <f t="shared" si="9"/>
        <v>12.934486111111111</v>
      </c>
      <c r="F141" s="8">
        <f t="shared" si="10"/>
        <v>0.002696</v>
      </c>
      <c r="G141">
        <f t="shared" si="11"/>
        <v>14.808999406085643</v>
      </c>
    </row>
    <row r="142" spans="1:7" ht="15">
      <c r="A142" s="1" t="s">
        <v>385</v>
      </c>
      <c r="B142" s="2">
        <f t="shared" si="6"/>
        <v>39783</v>
      </c>
      <c r="C142" s="14">
        <f t="shared" si="7"/>
        <v>0.7118055555555555</v>
      </c>
      <c r="D142" s="10">
        <f t="shared" si="8"/>
        <v>214.38753444444444</v>
      </c>
      <c r="E142" s="9">
        <f t="shared" si="9"/>
        <v>12.840825</v>
      </c>
      <c r="F142" s="8">
        <f t="shared" si="10"/>
        <v>0.002697</v>
      </c>
      <c r="G142">
        <f t="shared" si="11"/>
        <v>14.80350855836473</v>
      </c>
    </row>
    <row r="143" spans="1:7" ht="15">
      <c r="A143" s="1" t="s">
        <v>386</v>
      </c>
      <c r="B143" s="2">
        <f t="shared" si="6"/>
        <v>39783</v>
      </c>
      <c r="C143" s="14">
        <f t="shared" si="7"/>
        <v>0.7125</v>
      </c>
      <c r="D143" s="10">
        <f t="shared" si="8"/>
        <v>214.5955738888889</v>
      </c>
      <c r="E143" s="9">
        <f t="shared" si="9"/>
        <v>12.746655555555554</v>
      </c>
      <c r="F143" s="8">
        <f t="shared" si="10"/>
        <v>0.002697</v>
      </c>
      <c r="G143">
        <f t="shared" si="11"/>
        <v>14.80350855836473</v>
      </c>
    </row>
    <row r="144" spans="1:7" ht="15">
      <c r="A144" s="1" t="s">
        <v>387</v>
      </c>
      <c r="B144" s="2">
        <f t="shared" si="6"/>
        <v>39783</v>
      </c>
      <c r="C144" s="14">
        <f t="shared" si="7"/>
        <v>0.7131944444444445</v>
      </c>
      <c r="D144" s="10">
        <f t="shared" si="8"/>
        <v>214.80329166666667</v>
      </c>
      <c r="E144" s="9">
        <f t="shared" si="9"/>
        <v>12.651980555555555</v>
      </c>
      <c r="F144" s="8">
        <f t="shared" si="10"/>
        <v>0.002697</v>
      </c>
      <c r="G144">
        <f t="shared" si="11"/>
        <v>14.80350855836473</v>
      </c>
    </row>
    <row r="145" spans="1:7" ht="15">
      <c r="A145" s="1" t="s">
        <v>388</v>
      </c>
      <c r="B145" s="2">
        <f t="shared" si="6"/>
        <v>39783</v>
      </c>
      <c r="C145" s="14">
        <f t="shared" si="7"/>
        <v>0.7138888888888889</v>
      </c>
      <c r="D145" s="10">
        <f t="shared" si="8"/>
        <v>215.01068805555556</v>
      </c>
      <c r="E145" s="9">
        <f t="shared" si="9"/>
        <v>12.5568</v>
      </c>
      <c r="F145" s="8">
        <f t="shared" si="10"/>
        <v>0.002697</v>
      </c>
      <c r="G145">
        <f t="shared" si="11"/>
        <v>14.80350855836473</v>
      </c>
    </row>
    <row r="146" spans="1:7" ht="15">
      <c r="A146" s="1" t="s">
        <v>389</v>
      </c>
      <c r="B146" s="2">
        <f aca="true" t="shared" si="12" ref="B146:B209">DATE(FIXED(MID(A146,9,4)),FIXED(MID(A146,4,3)),FIXED(MID(A146,1,3)))</f>
        <v>39783</v>
      </c>
      <c r="C146" s="14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215.21776222222223</v>
      </c>
      <c r="E146" s="9">
        <f aca="true" t="shared" si="15" ref="E146:E209">(VALUE(MID(A146,42,2))+VALUE(MID(A146,45,2))/60+VALUE(MID(A146,48,7))/3600)*(IF(MID(A146,41,1)="-",-1,1))</f>
        <v>12.461119444444444</v>
      </c>
      <c r="F146" s="8">
        <f aca="true" t="shared" si="16" ref="F146:F209">VALUE(MID(A146,56,9))</f>
        <v>0.002697</v>
      </c>
      <c r="G146">
        <f aca="true" t="shared" si="17" ref="G146:G209">DEGREES(ATAN($B$6/($B$8*F146)))*60</f>
        <v>14.80350855836473</v>
      </c>
    </row>
    <row r="147" spans="1:7" ht="15">
      <c r="A147" s="1" t="s">
        <v>721</v>
      </c>
      <c r="B147" s="2">
        <f t="shared" si="12"/>
        <v>39783</v>
      </c>
      <c r="C147" s="14">
        <f t="shared" si="13"/>
        <v>0.7152777777777778</v>
      </c>
      <c r="D147" s="10">
        <f t="shared" si="14"/>
        <v>215.4245147222222</v>
      </c>
      <c r="E147" s="9">
        <f t="shared" si="15"/>
        <v>12.364936111111112</v>
      </c>
      <c r="F147" s="8">
        <f t="shared" si="16"/>
        <v>0.002697</v>
      </c>
      <c r="G147">
        <f t="shared" si="17"/>
        <v>14.80350855836473</v>
      </c>
    </row>
    <row r="148" spans="1:7" ht="15">
      <c r="A148" s="1" t="s">
        <v>722</v>
      </c>
      <c r="B148" s="2">
        <f t="shared" si="12"/>
        <v>39783</v>
      </c>
      <c r="C148" s="14">
        <f t="shared" si="13"/>
        <v>0.7159722222222222</v>
      </c>
      <c r="D148" s="10">
        <f t="shared" si="14"/>
        <v>215.63094472222224</v>
      </c>
      <c r="E148" s="9">
        <f t="shared" si="15"/>
        <v>12.268258333333334</v>
      </c>
      <c r="F148" s="8">
        <f t="shared" si="16"/>
        <v>0.002697</v>
      </c>
      <c r="G148">
        <f t="shared" si="17"/>
        <v>14.80350855836473</v>
      </c>
    </row>
    <row r="149" spans="1:7" ht="15">
      <c r="A149" s="1" t="s">
        <v>723</v>
      </c>
      <c r="B149" s="2">
        <f t="shared" si="12"/>
        <v>39783</v>
      </c>
      <c r="C149" s="14">
        <f t="shared" si="13"/>
        <v>0.7166666666666667</v>
      </c>
      <c r="D149" s="10">
        <f t="shared" si="14"/>
        <v>215.8370525</v>
      </c>
      <c r="E149" s="9">
        <f t="shared" si="15"/>
        <v>12.171083333333332</v>
      </c>
      <c r="F149" s="8">
        <f t="shared" si="16"/>
        <v>0.002697</v>
      </c>
      <c r="G149">
        <f t="shared" si="17"/>
        <v>14.80350855836473</v>
      </c>
    </row>
    <row r="150" spans="1:7" ht="15">
      <c r="A150" s="1" t="s">
        <v>724</v>
      </c>
      <c r="B150" s="2">
        <f t="shared" si="12"/>
        <v>39783</v>
      </c>
      <c r="C150" s="14">
        <f t="shared" si="13"/>
        <v>0.717361111111111</v>
      </c>
      <c r="D150" s="10">
        <f t="shared" si="14"/>
        <v>216.04283777777778</v>
      </c>
      <c r="E150" s="9">
        <f t="shared" si="15"/>
        <v>12.073413888888888</v>
      </c>
      <c r="F150" s="8">
        <f t="shared" si="16"/>
        <v>0.002697</v>
      </c>
      <c r="G150">
        <f t="shared" si="17"/>
        <v>14.80350855836473</v>
      </c>
    </row>
    <row r="151" spans="1:7" ht="15">
      <c r="A151" s="1" t="s">
        <v>390</v>
      </c>
      <c r="B151" s="2">
        <f t="shared" si="12"/>
        <v>39783</v>
      </c>
      <c r="C151" s="14">
        <f t="shared" si="13"/>
        <v>0.7180555555555556</v>
      </c>
      <c r="D151" s="10">
        <f t="shared" si="14"/>
        <v>216.24830055555555</v>
      </c>
      <c r="E151" s="9">
        <f t="shared" si="15"/>
        <v>11.975252777777778</v>
      </c>
      <c r="F151" s="8">
        <f t="shared" si="16"/>
        <v>0.002697</v>
      </c>
      <c r="G151">
        <f t="shared" si="17"/>
        <v>14.80350855836473</v>
      </c>
    </row>
    <row r="152" spans="1:7" ht="15">
      <c r="A152" s="1" t="s">
        <v>391</v>
      </c>
      <c r="B152" s="2">
        <f t="shared" si="12"/>
        <v>39783</v>
      </c>
      <c r="C152" s="14">
        <f t="shared" si="13"/>
        <v>0.71875</v>
      </c>
      <c r="D152" s="10">
        <f t="shared" si="14"/>
        <v>216.45344083333333</v>
      </c>
      <c r="E152" s="9">
        <f t="shared" si="15"/>
        <v>11.876602777777778</v>
      </c>
      <c r="F152" s="8">
        <f t="shared" si="16"/>
        <v>0.002697</v>
      </c>
      <c r="G152">
        <f t="shared" si="17"/>
        <v>14.80350855836473</v>
      </c>
    </row>
    <row r="153" spans="1:7" ht="15">
      <c r="A153" s="1" t="s">
        <v>392</v>
      </c>
      <c r="B153" s="2">
        <f t="shared" si="12"/>
        <v>39783</v>
      </c>
      <c r="C153" s="14">
        <f t="shared" si="13"/>
        <v>0.7194444444444444</v>
      </c>
      <c r="D153" s="10">
        <f t="shared" si="14"/>
        <v>216.65825833333335</v>
      </c>
      <c r="E153" s="9">
        <f t="shared" si="15"/>
        <v>11.777466666666667</v>
      </c>
      <c r="F153" s="8">
        <f t="shared" si="16"/>
        <v>0.002697</v>
      </c>
      <c r="G153">
        <f t="shared" si="17"/>
        <v>14.80350855836473</v>
      </c>
    </row>
    <row r="154" spans="1:7" ht="15">
      <c r="A154" s="1" t="s">
        <v>393</v>
      </c>
      <c r="B154" s="2">
        <f t="shared" si="12"/>
        <v>39783</v>
      </c>
      <c r="C154" s="14">
        <f t="shared" si="13"/>
        <v>0.720138888888889</v>
      </c>
      <c r="D154" s="10">
        <f t="shared" si="14"/>
        <v>216.86275333333333</v>
      </c>
      <c r="E154" s="9">
        <f t="shared" si="15"/>
        <v>11.677844444444444</v>
      </c>
      <c r="F154" s="8">
        <f t="shared" si="16"/>
        <v>0.002697</v>
      </c>
      <c r="G154">
        <f t="shared" si="17"/>
        <v>14.80350855836473</v>
      </c>
    </row>
    <row r="155" spans="1:7" ht="15">
      <c r="A155" s="1" t="s">
        <v>394</v>
      </c>
      <c r="B155" s="2">
        <f t="shared" si="12"/>
        <v>39783</v>
      </c>
      <c r="C155" s="14">
        <f t="shared" si="13"/>
        <v>0.7208333333333333</v>
      </c>
      <c r="D155" s="10">
        <f t="shared" si="14"/>
        <v>217.06692611111112</v>
      </c>
      <c r="E155" s="9">
        <f t="shared" si="15"/>
        <v>11.577738888888888</v>
      </c>
      <c r="F155" s="8">
        <f t="shared" si="16"/>
        <v>0.002697</v>
      </c>
      <c r="G155">
        <f t="shared" si="17"/>
        <v>14.80350855836473</v>
      </c>
    </row>
    <row r="156" spans="1:7" ht="15">
      <c r="A156" s="1" t="s">
        <v>395</v>
      </c>
      <c r="B156" s="2">
        <f t="shared" si="12"/>
        <v>39783</v>
      </c>
      <c r="C156" s="14">
        <f t="shared" si="13"/>
        <v>0.7215277777777778</v>
      </c>
      <c r="D156" s="10">
        <f t="shared" si="14"/>
        <v>217.27077583333335</v>
      </c>
      <c r="E156" s="9">
        <f t="shared" si="15"/>
        <v>11.477152777777778</v>
      </c>
      <c r="F156" s="8">
        <f t="shared" si="16"/>
        <v>0.002697</v>
      </c>
      <c r="G156">
        <f t="shared" si="17"/>
        <v>14.80350855836473</v>
      </c>
    </row>
    <row r="157" spans="1:7" ht="15">
      <c r="A157" s="1" t="s">
        <v>396</v>
      </c>
      <c r="B157" s="2">
        <f t="shared" si="12"/>
        <v>39783</v>
      </c>
      <c r="C157" s="14">
        <f t="shared" si="13"/>
        <v>0.7222222222222222</v>
      </c>
      <c r="D157" s="10">
        <f t="shared" si="14"/>
        <v>217.4743036111111</v>
      </c>
      <c r="E157" s="9">
        <f t="shared" si="15"/>
        <v>11.376088888888889</v>
      </c>
      <c r="F157" s="8">
        <f t="shared" si="16"/>
        <v>0.002697</v>
      </c>
      <c r="G157">
        <f t="shared" si="17"/>
        <v>14.80350855836473</v>
      </c>
    </row>
    <row r="158" spans="1:7" ht="15">
      <c r="A158" s="1" t="s">
        <v>725</v>
      </c>
      <c r="B158" s="2">
        <f t="shared" si="12"/>
        <v>39783</v>
      </c>
      <c r="C158" s="14">
        <f t="shared" si="13"/>
        <v>0.7229166666666668</v>
      </c>
      <c r="D158" s="10">
        <f t="shared" si="14"/>
        <v>217.67750888888887</v>
      </c>
      <c r="E158" s="9">
        <f t="shared" si="15"/>
        <v>11.274544444444444</v>
      </c>
      <c r="F158" s="8">
        <f t="shared" si="16"/>
        <v>0.002698</v>
      </c>
      <c r="G158">
        <f t="shared" si="17"/>
        <v>14.79802178087802</v>
      </c>
    </row>
    <row r="159" spans="1:7" ht="15">
      <c r="A159" s="1" t="s">
        <v>397</v>
      </c>
      <c r="B159" s="2">
        <f t="shared" si="12"/>
        <v>39783</v>
      </c>
      <c r="C159" s="14">
        <f t="shared" si="13"/>
        <v>0.7236111111111111</v>
      </c>
      <c r="D159" s="10">
        <f t="shared" si="14"/>
        <v>217.88039166666667</v>
      </c>
      <c r="E159" s="9">
        <f t="shared" si="15"/>
        <v>11.172527777777777</v>
      </c>
      <c r="F159" s="8">
        <f t="shared" si="16"/>
        <v>0.002698</v>
      </c>
      <c r="G159">
        <f t="shared" si="17"/>
        <v>14.79802178087802</v>
      </c>
    </row>
    <row r="160" spans="1:7" ht="15">
      <c r="A160" s="1" t="s">
        <v>398</v>
      </c>
      <c r="B160" s="2">
        <f t="shared" si="12"/>
        <v>39783</v>
      </c>
      <c r="C160" s="14">
        <f t="shared" si="13"/>
        <v>0.7243055555555555</v>
      </c>
      <c r="D160" s="10">
        <f t="shared" si="14"/>
        <v>218.0829525</v>
      </c>
      <c r="E160" s="9">
        <f t="shared" si="15"/>
        <v>11.070038888888888</v>
      </c>
      <c r="F160" s="8">
        <f t="shared" si="16"/>
        <v>0.002698</v>
      </c>
      <c r="G160">
        <f t="shared" si="17"/>
        <v>14.79802178087802</v>
      </c>
    </row>
    <row r="161" spans="1:7" ht="15">
      <c r="A161" s="1" t="s">
        <v>399</v>
      </c>
      <c r="B161" s="2">
        <f t="shared" si="12"/>
        <v>39783</v>
      </c>
      <c r="C161" s="14">
        <f t="shared" si="13"/>
        <v>0.725</v>
      </c>
      <c r="D161" s="10">
        <f t="shared" si="14"/>
        <v>218.28519138888888</v>
      </c>
      <c r="E161" s="9">
        <f t="shared" si="15"/>
        <v>10.967077777777778</v>
      </c>
      <c r="F161" s="8">
        <f t="shared" si="16"/>
        <v>0.002698</v>
      </c>
      <c r="G161">
        <f t="shared" si="17"/>
        <v>14.79802178087802</v>
      </c>
    </row>
    <row r="162" spans="1:7" ht="15">
      <c r="A162" s="1" t="s">
        <v>400</v>
      </c>
      <c r="B162" s="2">
        <f t="shared" si="12"/>
        <v>39783</v>
      </c>
      <c r="C162" s="14">
        <f t="shared" si="13"/>
        <v>0.7256944444444445</v>
      </c>
      <c r="D162" s="10">
        <f t="shared" si="14"/>
        <v>218.4871086111111</v>
      </c>
      <c r="E162" s="9">
        <f t="shared" si="15"/>
        <v>10.86365</v>
      </c>
      <c r="F162" s="8">
        <f t="shared" si="16"/>
        <v>0.002698</v>
      </c>
      <c r="G162">
        <f t="shared" si="17"/>
        <v>14.79802178087802</v>
      </c>
    </row>
    <row r="163" spans="1:7" ht="15">
      <c r="A163" s="1" t="s">
        <v>401</v>
      </c>
      <c r="B163" s="2">
        <f t="shared" si="12"/>
        <v>39783</v>
      </c>
      <c r="C163" s="14">
        <f t="shared" si="13"/>
        <v>0.7263888888888889</v>
      </c>
      <c r="D163" s="10">
        <f t="shared" si="14"/>
        <v>218.68870416666667</v>
      </c>
      <c r="E163" s="9">
        <f t="shared" si="15"/>
        <v>10.759755555555556</v>
      </c>
      <c r="F163" s="8">
        <f t="shared" si="16"/>
        <v>0.002698</v>
      </c>
      <c r="G163">
        <f t="shared" si="17"/>
        <v>14.79802178087802</v>
      </c>
    </row>
    <row r="164" spans="1:7" ht="15">
      <c r="A164" s="1" t="s">
        <v>402</v>
      </c>
      <c r="B164" s="2">
        <f t="shared" si="12"/>
        <v>39783</v>
      </c>
      <c r="C164" s="14">
        <f t="shared" si="13"/>
        <v>0.7270833333333333</v>
      </c>
      <c r="D164" s="10">
        <f t="shared" si="14"/>
        <v>218.88997833333332</v>
      </c>
      <c r="E164" s="9">
        <f t="shared" si="15"/>
        <v>10.655394444444445</v>
      </c>
      <c r="F164" s="8">
        <f t="shared" si="16"/>
        <v>0.002698</v>
      </c>
      <c r="G164">
        <f t="shared" si="17"/>
        <v>14.79802178087802</v>
      </c>
    </row>
    <row r="165" spans="1:7" ht="15">
      <c r="A165" s="1" t="s">
        <v>403</v>
      </c>
      <c r="B165" s="2">
        <f t="shared" si="12"/>
        <v>39783</v>
      </c>
      <c r="C165" s="14">
        <f t="shared" si="13"/>
        <v>0.7277777777777777</v>
      </c>
      <c r="D165" s="10">
        <f t="shared" si="14"/>
        <v>219.0909313888889</v>
      </c>
      <c r="E165" s="9">
        <f t="shared" si="15"/>
        <v>10.550572222222224</v>
      </c>
      <c r="F165" s="8">
        <f t="shared" si="16"/>
        <v>0.002698</v>
      </c>
      <c r="G165">
        <f t="shared" si="17"/>
        <v>14.79802178087802</v>
      </c>
    </row>
    <row r="166" spans="1:7" ht="15">
      <c r="A166" s="1" t="s">
        <v>404</v>
      </c>
      <c r="B166" s="2">
        <f t="shared" si="12"/>
        <v>39783</v>
      </c>
      <c r="C166" s="14">
        <f t="shared" si="13"/>
        <v>0.7284722222222223</v>
      </c>
      <c r="D166" s="10">
        <f t="shared" si="14"/>
        <v>219.29156388888887</v>
      </c>
      <c r="E166" s="9">
        <f t="shared" si="15"/>
        <v>10.445291666666668</v>
      </c>
      <c r="F166" s="8">
        <f t="shared" si="16"/>
        <v>0.002698</v>
      </c>
      <c r="G166">
        <f t="shared" si="17"/>
        <v>14.79802178087802</v>
      </c>
    </row>
    <row r="167" spans="1:7" ht="15">
      <c r="A167" s="1" t="s">
        <v>405</v>
      </c>
      <c r="B167" s="2">
        <f t="shared" si="12"/>
        <v>39783</v>
      </c>
      <c r="C167" s="14">
        <f t="shared" si="13"/>
        <v>0.7291666666666666</v>
      </c>
      <c r="D167" s="10">
        <f t="shared" si="14"/>
        <v>219.49187583333332</v>
      </c>
      <c r="E167" s="9">
        <f t="shared" si="15"/>
        <v>10.339552777777778</v>
      </c>
      <c r="F167" s="8">
        <f t="shared" si="16"/>
        <v>0.002698</v>
      </c>
      <c r="G167">
        <f t="shared" si="17"/>
        <v>14.79802178087802</v>
      </c>
    </row>
    <row r="168" spans="1:7" ht="15">
      <c r="A168" s="1" t="s">
        <v>406</v>
      </c>
      <c r="B168" s="2">
        <f t="shared" si="12"/>
        <v>39783</v>
      </c>
      <c r="C168" s="14">
        <f t="shared" si="13"/>
        <v>0.7298611111111111</v>
      </c>
      <c r="D168" s="10">
        <f t="shared" si="14"/>
        <v>219.6918672222222</v>
      </c>
      <c r="E168" s="9">
        <f t="shared" si="15"/>
        <v>10.233355555555555</v>
      </c>
      <c r="F168" s="8">
        <f t="shared" si="16"/>
        <v>0.002698</v>
      </c>
      <c r="G168">
        <f t="shared" si="17"/>
        <v>14.79802178087802</v>
      </c>
    </row>
    <row r="169" spans="1:7" ht="15">
      <c r="A169" s="1" t="s">
        <v>726</v>
      </c>
      <c r="B169" s="2">
        <f t="shared" si="12"/>
        <v>39783</v>
      </c>
      <c r="C169" s="14">
        <f t="shared" si="13"/>
        <v>0.7305555555555556</v>
      </c>
      <c r="D169" s="10">
        <f t="shared" si="14"/>
        <v>219.89153916666666</v>
      </c>
      <c r="E169" s="9">
        <f t="shared" si="15"/>
        <v>10.126705555555557</v>
      </c>
      <c r="F169" s="8">
        <f t="shared" si="16"/>
        <v>0.002698</v>
      </c>
      <c r="G169">
        <f t="shared" si="17"/>
        <v>14.79802178087802</v>
      </c>
    </row>
    <row r="170" spans="1:7" ht="15">
      <c r="A170" s="1" t="s">
        <v>727</v>
      </c>
      <c r="B170" s="2">
        <f t="shared" si="12"/>
        <v>39783</v>
      </c>
      <c r="C170" s="14">
        <f t="shared" si="13"/>
        <v>0.7312500000000001</v>
      </c>
      <c r="D170" s="10">
        <f t="shared" si="14"/>
        <v>220.0908913888889</v>
      </c>
      <c r="E170" s="9">
        <f t="shared" si="15"/>
        <v>10.019602777777779</v>
      </c>
      <c r="F170" s="8">
        <f t="shared" si="16"/>
        <v>0.002698</v>
      </c>
      <c r="G170">
        <f t="shared" si="17"/>
        <v>14.79802178087802</v>
      </c>
    </row>
    <row r="171" spans="1:7" ht="15">
      <c r="A171" s="1" t="s">
        <v>728</v>
      </c>
      <c r="B171" s="2">
        <f t="shared" si="12"/>
        <v>39783</v>
      </c>
      <c r="C171" s="14">
        <f t="shared" si="13"/>
        <v>0.7319444444444444</v>
      </c>
      <c r="D171" s="10">
        <f t="shared" si="14"/>
        <v>220.28992444444444</v>
      </c>
      <c r="E171" s="9">
        <f t="shared" si="15"/>
        <v>9.912052777777777</v>
      </c>
      <c r="F171" s="8">
        <f t="shared" si="16"/>
        <v>0.002698</v>
      </c>
      <c r="G171">
        <f t="shared" si="17"/>
        <v>14.79802178087802</v>
      </c>
    </row>
    <row r="172" spans="1:7" ht="15">
      <c r="A172" s="1" t="s">
        <v>407</v>
      </c>
      <c r="B172" s="2">
        <f t="shared" si="12"/>
        <v>39783</v>
      </c>
      <c r="C172" s="14">
        <f t="shared" si="13"/>
        <v>0.7326388888888888</v>
      </c>
      <c r="D172" s="10">
        <f t="shared" si="14"/>
        <v>220.4886386111111</v>
      </c>
      <c r="E172" s="9">
        <f t="shared" si="15"/>
        <v>9.804052777777779</v>
      </c>
      <c r="F172" s="8">
        <f t="shared" si="16"/>
        <v>0.002699</v>
      </c>
      <c r="G172">
        <f t="shared" si="17"/>
        <v>14.792539069101469</v>
      </c>
    </row>
    <row r="173" spans="1:7" ht="15">
      <c r="A173" s="1" t="s">
        <v>408</v>
      </c>
      <c r="B173" s="2">
        <f t="shared" si="12"/>
        <v>39783</v>
      </c>
      <c r="C173" s="14">
        <f t="shared" si="13"/>
        <v>0.7333333333333334</v>
      </c>
      <c r="D173" s="10">
        <f t="shared" si="14"/>
        <v>220.68703472222222</v>
      </c>
      <c r="E173" s="9">
        <f t="shared" si="15"/>
        <v>9.695608333333334</v>
      </c>
      <c r="F173" s="8">
        <f t="shared" si="16"/>
        <v>0.002699</v>
      </c>
      <c r="G173">
        <f t="shared" si="17"/>
        <v>14.792539069101469</v>
      </c>
    </row>
    <row r="174" spans="1:7" ht="15">
      <c r="A174" s="1" t="s">
        <v>409</v>
      </c>
      <c r="B174" s="2">
        <f t="shared" si="12"/>
        <v>39783</v>
      </c>
      <c r="C174" s="14">
        <f t="shared" si="13"/>
        <v>0.7340277777777778</v>
      </c>
      <c r="D174" s="10">
        <f t="shared" si="14"/>
        <v>220.88511277777778</v>
      </c>
      <c r="E174" s="9">
        <f t="shared" si="15"/>
        <v>9.586719444444444</v>
      </c>
      <c r="F174" s="8">
        <f t="shared" si="16"/>
        <v>0.002699</v>
      </c>
      <c r="G174">
        <f t="shared" si="17"/>
        <v>14.792539069101469</v>
      </c>
    </row>
    <row r="175" spans="1:7" ht="15">
      <c r="A175" s="1" t="s">
        <v>410</v>
      </c>
      <c r="B175" s="2">
        <f t="shared" si="12"/>
        <v>39783</v>
      </c>
      <c r="C175" s="14">
        <f t="shared" si="13"/>
        <v>0.7347222222222222</v>
      </c>
      <c r="D175" s="10">
        <f t="shared" si="14"/>
        <v>221.08287333333334</v>
      </c>
      <c r="E175" s="9">
        <f t="shared" si="15"/>
        <v>9.477391666666668</v>
      </c>
      <c r="F175" s="8">
        <f t="shared" si="16"/>
        <v>0.002699</v>
      </c>
      <c r="G175">
        <f t="shared" si="17"/>
        <v>14.792539069101469</v>
      </c>
    </row>
    <row r="176" spans="1:7" ht="15">
      <c r="A176" s="1" t="s">
        <v>411</v>
      </c>
      <c r="B176" s="2">
        <f t="shared" si="12"/>
        <v>39783</v>
      </c>
      <c r="C176" s="14">
        <f t="shared" si="13"/>
        <v>0.7354166666666666</v>
      </c>
      <c r="D176" s="10">
        <f t="shared" si="14"/>
        <v>221.28031694444445</v>
      </c>
      <c r="E176" s="9">
        <f t="shared" si="15"/>
        <v>9.367622222222222</v>
      </c>
      <c r="F176" s="8">
        <f t="shared" si="16"/>
        <v>0.002699</v>
      </c>
      <c r="G176">
        <f t="shared" si="17"/>
        <v>14.792539069101469</v>
      </c>
    </row>
    <row r="177" spans="1:7" ht="15">
      <c r="A177" s="1" t="s">
        <v>412</v>
      </c>
      <c r="B177" s="2">
        <f t="shared" si="12"/>
        <v>39783</v>
      </c>
      <c r="C177" s="14">
        <f t="shared" si="13"/>
        <v>0.7361111111111112</v>
      </c>
      <c r="D177" s="10">
        <f t="shared" si="14"/>
        <v>221.47744416666666</v>
      </c>
      <c r="E177" s="9">
        <f t="shared" si="15"/>
        <v>9.25741388888889</v>
      </c>
      <c r="F177" s="8">
        <f t="shared" si="16"/>
        <v>0.002699</v>
      </c>
      <c r="G177">
        <f t="shared" si="17"/>
        <v>14.792539069101469</v>
      </c>
    </row>
    <row r="178" spans="1:7" ht="15">
      <c r="A178" s="1" t="s">
        <v>413</v>
      </c>
      <c r="B178" s="2">
        <f t="shared" si="12"/>
        <v>39783</v>
      </c>
      <c r="C178" s="14">
        <f t="shared" si="13"/>
        <v>0.7368055555555556</v>
      </c>
      <c r="D178" s="10">
        <f t="shared" si="14"/>
        <v>221.67425555555553</v>
      </c>
      <c r="E178" s="9">
        <f t="shared" si="15"/>
        <v>9.146772222222221</v>
      </c>
      <c r="F178" s="8">
        <f t="shared" si="16"/>
        <v>0.002699</v>
      </c>
      <c r="G178">
        <f t="shared" si="17"/>
        <v>14.792539069101469</v>
      </c>
    </row>
    <row r="179" spans="1:7" ht="15">
      <c r="A179" s="1" t="s">
        <v>414</v>
      </c>
      <c r="B179" s="2">
        <f t="shared" si="12"/>
        <v>39783</v>
      </c>
      <c r="C179" s="14">
        <f t="shared" si="13"/>
        <v>0.7374999999999999</v>
      </c>
      <c r="D179" s="10">
        <f t="shared" si="14"/>
        <v>221.8707513888889</v>
      </c>
      <c r="E179" s="9">
        <f t="shared" si="15"/>
        <v>9.0357</v>
      </c>
      <c r="F179" s="8">
        <f t="shared" si="16"/>
        <v>0.002699</v>
      </c>
      <c r="G179">
        <f t="shared" si="17"/>
        <v>14.792539069101469</v>
      </c>
    </row>
    <row r="180" spans="1:7" ht="15">
      <c r="A180" s="1" t="s">
        <v>415</v>
      </c>
      <c r="B180" s="2">
        <f t="shared" si="12"/>
        <v>39783</v>
      </c>
      <c r="C180" s="14">
        <f t="shared" si="13"/>
        <v>0.7381944444444444</v>
      </c>
      <c r="D180" s="10">
        <f t="shared" si="14"/>
        <v>222.06693222222222</v>
      </c>
      <c r="E180" s="9">
        <f t="shared" si="15"/>
        <v>8.924191666666665</v>
      </c>
      <c r="F180" s="8">
        <f t="shared" si="16"/>
        <v>0.002699</v>
      </c>
      <c r="G180">
        <f t="shared" si="17"/>
        <v>14.792539069101469</v>
      </c>
    </row>
    <row r="181" spans="1:7" ht="15">
      <c r="A181" s="1" t="s">
        <v>729</v>
      </c>
      <c r="B181" s="2">
        <f t="shared" si="12"/>
        <v>39783</v>
      </c>
      <c r="C181" s="14">
        <f t="shared" si="13"/>
        <v>0.7388888888888889</v>
      </c>
      <c r="D181" s="10">
        <f t="shared" si="14"/>
        <v>222.26279916666667</v>
      </c>
      <c r="E181" s="9">
        <f t="shared" si="15"/>
        <v>8.812258333333334</v>
      </c>
      <c r="F181" s="8">
        <f t="shared" si="16"/>
        <v>0.002699</v>
      </c>
      <c r="G181">
        <f t="shared" si="17"/>
        <v>14.792539069101469</v>
      </c>
    </row>
    <row r="182" spans="1:7" ht="15">
      <c r="A182" s="1" t="s">
        <v>416</v>
      </c>
      <c r="B182" s="2">
        <f t="shared" si="12"/>
        <v>39783</v>
      </c>
      <c r="C182" s="14">
        <f t="shared" si="13"/>
        <v>0.7395833333333334</v>
      </c>
      <c r="D182" s="10">
        <f t="shared" si="14"/>
        <v>222.45835194444444</v>
      </c>
      <c r="E182" s="9">
        <f t="shared" si="15"/>
        <v>8.699894444444444</v>
      </c>
      <c r="F182" s="8">
        <f t="shared" si="16"/>
        <v>0.002699</v>
      </c>
      <c r="G182">
        <f t="shared" si="17"/>
        <v>14.792539069101469</v>
      </c>
    </row>
    <row r="183" spans="1:7" ht="15">
      <c r="A183" s="1" t="s">
        <v>417</v>
      </c>
      <c r="B183" s="2">
        <f t="shared" si="12"/>
        <v>39783</v>
      </c>
      <c r="C183" s="14">
        <f t="shared" si="13"/>
        <v>0.7402777777777777</v>
      </c>
      <c r="D183" s="10">
        <f t="shared" si="14"/>
        <v>222.65359194444446</v>
      </c>
      <c r="E183" s="9">
        <f t="shared" si="15"/>
        <v>8.587108333333333</v>
      </c>
      <c r="F183" s="8">
        <f t="shared" si="16"/>
        <v>0.002699</v>
      </c>
      <c r="G183">
        <f t="shared" si="17"/>
        <v>14.792539069101469</v>
      </c>
    </row>
    <row r="184" spans="1:7" ht="15">
      <c r="A184" s="1" t="s">
        <v>418</v>
      </c>
      <c r="B184" s="2">
        <f t="shared" si="12"/>
        <v>39783</v>
      </c>
      <c r="C184" s="14">
        <f t="shared" si="13"/>
        <v>0.7409722222222223</v>
      </c>
      <c r="D184" s="10">
        <f t="shared" si="14"/>
        <v>222.84851944444446</v>
      </c>
      <c r="E184" s="9">
        <f t="shared" si="15"/>
        <v>8.4739</v>
      </c>
      <c r="F184" s="8">
        <f t="shared" si="16"/>
        <v>0.002699</v>
      </c>
      <c r="G184">
        <f t="shared" si="17"/>
        <v>14.792539069101469</v>
      </c>
    </row>
    <row r="185" spans="1:7" ht="15">
      <c r="A185" s="1" t="s">
        <v>419</v>
      </c>
      <c r="B185" s="2">
        <f t="shared" si="12"/>
        <v>39783</v>
      </c>
      <c r="C185" s="14">
        <f t="shared" si="13"/>
        <v>0.7416666666666667</v>
      </c>
      <c r="D185" s="10">
        <f t="shared" si="14"/>
        <v>223.043135</v>
      </c>
      <c r="E185" s="9">
        <f t="shared" si="15"/>
        <v>8.360266666666666</v>
      </c>
      <c r="F185" s="8">
        <f t="shared" si="16"/>
        <v>0.002699</v>
      </c>
      <c r="G185">
        <f t="shared" si="17"/>
        <v>14.792539069101469</v>
      </c>
    </row>
    <row r="186" spans="1:7" ht="15">
      <c r="A186" s="1" t="s">
        <v>420</v>
      </c>
      <c r="B186" s="2">
        <f t="shared" si="12"/>
        <v>39783</v>
      </c>
      <c r="C186" s="14">
        <f t="shared" si="13"/>
        <v>0.7423611111111111</v>
      </c>
      <c r="D186" s="10">
        <f t="shared" si="14"/>
        <v>223.2374397222222</v>
      </c>
      <c r="E186" s="9">
        <f t="shared" si="15"/>
        <v>8.246219444444444</v>
      </c>
      <c r="F186" s="8">
        <f t="shared" si="16"/>
        <v>0.0027</v>
      </c>
      <c r="G186">
        <f t="shared" si="17"/>
        <v>14.78706041851773</v>
      </c>
    </row>
    <row r="187" spans="1:7" ht="15">
      <c r="A187" s="1" t="s">
        <v>421</v>
      </c>
      <c r="B187" s="2">
        <f t="shared" si="12"/>
        <v>39783</v>
      </c>
      <c r="C187" s="14">
        <f t="shared" si="13"/>
        <v>0.7430555555555555</v>
      </c>
      <c r="D187" s="10">
        <f t="shared" si="14"/>
        <v>223.4314336111111</v>
      </c>
      <c r="E187" s="9">
        <f t="shared" si="15"/>
        <v>8.131752777777779</v>
      </c>
      <c r="F187" s="8">
        <f t="shared" si="16"/>
        <v>0.0027</v>
      </c>
      <c r="G187">
        <f t="shared" si="17"/>
        <v>14.78706041851773</v>
      </c>
    </row>
    <row r="188" spans="1:7" ht="15">
      <c r="A188" s="1" t="s">
        <v>422</v>
      </c>
      <c r="B188" s="2">
        <f t="shared" si="12"/>
        <v>39783</v>
      </c>
      <c r="C188" s="14">
        <f t="shared" si="13"/>
        <v>0.74375</v>
      </c>
      <c r="D188" s="10">
        <f t="shared" si="14"/>
        <v>223.62511805555556</v>
      </c>
      <c r="E188" s="9">
        <f t="shared" si="15"/>
        <v>8.016872222222222</v>
      </c>
      <c r="F188" s="8">
        <f t="shared" si="16"/>
        <v>0.0027</v>
      </c>
      <c r="G188">
        <f t="shared" si="17"/>
        <v>14.78706041851773</v>
      </c>
    </row>
    <row r="189" spans="1:7" ht="15">
      <c r="A189" s="1" t="s">
        <v>423</v>
      </c>
      <c r="B189" s="2">
        <f t="shared" si="12"/>
        <v>39783</v>
      </c>
      <c r="C189" s="14">
        <f t="shared" si="13"/>
        <v>0.7444444444444445</v>
      </c>
      <c r="D189" s="10">
        <f t="shared" si="14"/>
        <v>223.81849333333332</v>
      </c>
      <c r="E189" s="9">
        <f t="shared" si="15"/>
        <v>7.901577777777778</v>
      </c>
      <c r="F189" s="8">
        <f t="shared" si="16"/>
        <v>0.0027</v>
      </c>
      <c r="G189">
        <f t="shared" si="17"/>
        <v>14.78706041851773</v>
      </c>
    </row>
    <row r="190" spans="1:7" ht="15">
      <c r="A190" s="1" t="s">
        <v>424</v>
      </c>
      <c r="B190" s="2">
        <f t="shared" si="12"/>
        <v>39783</v>
      </c>
      <c r="C190" s="14">
        <f t="shared" si="13"/>
        <v>0.7451388888888889</v>
      </c>
      <c r="D190" s="10">
        <f t="shared" si="14"/>
        <v>224.01156055555555</v>
      </c>
      <c r="E190" s="9">
        <f t="shared" si="15"/>
        <v>7.785872222222222</v>
      </c>
      <c r="F190" s="8">
        <f t="shared" si="16"/>
        <v>0.0027</v>
      </c>
      <c r="G190">
        <f t="shared" si="17"/>
        <v>14.78706041851773</v>
      </c>
    </row>
    <row r="191" spans="1:7" ht="15">
      <c r="A191" s="1" t="s">
        <v>425</v>
      </c>
      <c r="B191" s="2">
        <f t="shared" si="12"/>
        <v>39783</v>
      </c>
      <c r="C191" s="14">
        <f t="shared" si="13"/>
        <v>0.7458333333333332</v>
      </c>
      <c r="D191" s="10">
        <f t="shared" si="14"/>
        <v>224.20432</v>
      </c>
      <c r="E191" s="9">
        <f t="shared" si="15"/>
        <v>7.669758333333333</v>
      </c>
      <c r="F191" s="8">
        <f t="shared" si="16"/>
        <v>0.0027</v>
      </c>
      <c r="G191">
        <f t="shared" si="17"/>
        <v>14.78706041851773</v>
      </c>
    </row>
    <row r="192" spans="1:7" ht="15">
      <c r="A192" s="1" t="s">
        <v>426</v>
      </c>
      <c r="B192" s="2">
        <f t="shared" si="12"/>
        <v>39783</v>
      </c>
      <c r="C192" s="14">
        <f t="shared" si="13"/>
        <v>0.7465277777777778</v>
      </c>
      <c r="D192" s="10">
        <f t="shared" si="14"/>
        <v>224.39677277777778</v>
      </c>
      <c r="E192" s="9">
        <f t="shared" si="15"/>
        <v>7.553238888888889</v>
      </c>
      <c r="F192" s="8">
        <f t="shared" si="16"/>
        <v>0.0027</v>
      </c>
      <c r="G192">
        <f t="shared" si="17"/>
        <v>14.78706041851773</v>
      </c>
    </row>
    <row r="193" spans="1:7" ht="15">
      <c r="A193" s="1" t="s">
        <v>730</v>
      </c>
      <c r="B193" s="2">
        <f t="shared" si="12"/>
        <v>39783</v>
      </c>
      <c r="C193" s="14">
        <f t="shared" si="13"/>
        <v>0.7472222222222222</v>
      </c>
      <c r="D193" s="10">
        <f t="shared" si="14"/>
        <v>224.58891972222224</v>
      </c>
      <c r="E193" s="9">
        <f t="shared" si="15"/>
        <v>7.4363166666666665</v>
      </c>
      <c r="F193" s="8">
        <f t="shared" si="16"/>
        <v>0.0027</v>
      </c>
      <c r="G193">
        <f t="shared" si="17"/>
        <v>14.78706041851773</v>
      </c>
    </row>
    <row r="194" spans="1:7" ht="15">
      <c r="A194" s="1" t="s">
        <v>427</v>
      </c>
      <c r="B194" s="2">
        <f t="shared" si="12"/>
        <v>39783</v>
      </c>
      <c r="C194" s="14">
        <f t="shared" si="13"/>
        <v>0.7479166666666667</v>
      </c>
      <c r="D194" s="10">
        <f t="shared" si="14"/>
        <v>224.78076111111113</v>
      </c>
      <c r="E194" s="9">
        <f t="shared" si="15"/>
        <v>7.318988888888889</v>
      </c>
      <c r="F194" s="8">
        <f t="shared" si="16"/>
        <v>0.0027</v>
      </c>
      <c r="G194">
        <f t="shared" si="17"/>
        <v>14.78706041851773</v>
      </c>
    </row>
    <row r="195" spans="1:7" ht="15">
      <c r="A195" s="1" t="s">
        <v>731</v>
      </c>
      <c r="B195" s="2">
        <f t="shared" si="12"/>
        <v>39783</v>
      </c>
      <c r="C195" s="14">
        <f t="shared" si="13"/>
        <v>0.748611111111111</v>
      </c>
      <c r="D195" s="10">
        <f t="shared" si="14"/>
        <v>224.9722986111111</v>
      </c>
      <c r="E195" s="9">
        <f t="shared" si="15"/>
        <v>7.201261111111111</v>
      </c>
      <c r="F195" s="8">
        <f t="shared" si="16"/>
        <v>0.0027</v>
      </c>
      <c r="G195">
        <f t="shared" si="17"/>
        <v>14.78706041851773</v>
      </c>
    </row>
    <row r="196" spans="1:7" ht="15">
      <c r="A196" s="1" t="s">
        <v>428</v>
      </c>
      <c r="B196" s="2">
        <f t="shared" si="12"/>
        <v>39783</v>
      </c>
      <c r="C196" s="14">
        <f t="shared" si="13"/>
        <v>0.7493055555555556</v>
      </c>
      <c r="D196" s="10">
        <f t="shared" si="14"/>
        <v>225.16353222222222</v>
      </c>
      <c r="E196" s="9">
        <f t="shared" si="15"/>
        <v>7.083136111111111</v>
      </c>
      <c r="F196" s="8">
        <f t="shared" si="16"/>
        <v>0.0027</v>
      </c>
      <c r="G196">
        <f t="shared" si="17"/>
        <v>14.78706041851773</v>
      </c>
    </row>
    <row r="197" spans="1:7" ht="15">
      <c r="A197" s="1" t="s">
        <v>429</v>
      </c>
      <c r="B197" s="2">
        <f t="shared" si="12"/>
        <v>39783</v>
      </c>
      <c r="C197" s="14">
        <f t="shared" si="13"/>
        <v>0.75</v>
      </c>
      <c r="D197" s="10">
        <f t="shared" si="14"/>
        <v>225.3544633333333</v>
      </c>
      <c r="E197" s="9">
        <f t="shared" si="15"/>
        <v>6.964611111111111</v>
      </c>
      <c r="F197" s="8">
        <f t="shared" si="16"/>
        <v>0.0027</v>
      </c>
      <c r="G197">
        <f t="shared" si="17"/>
        <v>14.78706041851773</v>
      </c>
    </row>
    <row r="198" spans="1:7" ht="15">
      <c r="A198" s="1" t="s">
        <v>430</v>
      </c>
      <c r="B198" s="2">
        <f t="shared" si="12"/>
        <v>39783</v>
      </c>
      <c r="C198" s="14">
        <f t="shared" si="13"/>
        <v>0.7506944444444444</v>
      </c>
      <c r="D198" s="10">
        <f t="shared" si="14"/>
        <v>225.54509277777777</v>
      </c>
      <c r="E198" s="9">
        <f t="shared" si="15"/>
        <v>6.845694444444444</v>
      </c>
      <c r="F198" s="8">
        <f t="shared" si="16"/>
        <v>0.0027</v>
      </c>
      <c r="G198">
        <f t="shared" si="17"/>
        <v>14.78706041851773</v>
      </c>
    </row>
    <row r="199" spans="1:7" ht="15">
      <c r="A199" s="1" t="s">
        <v>431</v>
      </c>
      <c r="B199" s="2">
        <f t="shared" si="12"/>
        <v>39783</v>
      </c>
      <c r="C199" s="14">
        <f t="shared" si="13"/>
        <v>0.751388888888889</v>
      </c>
      <c r="D199" s="10">
        <f t="shared" si="14"/>
        <v>225.7354211111111</v>
      </c>
      <c r="E199" s="9">
        <f t="shared" si="15"/>
        <v>6.726386111111111</v>
      </c>
      <c r="F199" s="8">
        <f t="shared" si="16"/>
        <v>0.002701</v>
      </c>
      <c r="G199">
        <f t="shared" si="17"/>
        <v>14.781585824616155</v>
      </c>
    </row>
    <row r="200" spans="1:7" ht="15">
      <c r="A200" s="1" t="s">
        <v>432</v>
      </c>
      <c r="B200" s="2">
        <f t="shared" si="12"/>
        <v>39783</v>
      </c>
      <c r="C200" s="14">
        <f t="shared" si="13"/>
        <v>0.7520833333333333</v>
      </c>
      <c r="D200" s="10">
        <f t="shared" si="14"/>
        <v>225.92544972222223</v>
      </c>
      <c r="E200" s="9">
        <f t="shared" si="15"/>
        <v>6.60668611111111</v>
      </c>
      <c r="F200" s="8">
        <f t="shared" si="16"/>
        <v>0.002701</v>
      </c>
      <c r="G200">
        <f t="shared" si="17"/>
        <v>14.781585824616155</v>
      </c>
    </row>
    <row r="201" spans="1:7" ht="15">
      <c r="A201" s="1" t="s">
        <v>433</v>
      </c>
      <c r="B201" s="2">
        <f t="shared" si="12"/>
        <v>39783</v>
      </c>
      <c r="C201" s="14">
        <f t="shared" si="13"/>
        <v>0.7527777777777778</v>
      </c>
      <c r="D201" s="10">
        <f t="shared" si="14"/>
        <v>226.11517916666665</v>
      </c>
      <c r="E201" s="9">
        <f t="shared" si="15"/>
        <v>6.486597222222223</v>
      </c>
      <c r="F201" s="8">
        <f t="shared" si="16"/>
        <v>0.002701</v>
      </c>
      <c r="G201">
        <f t="shared" si="17"/>
        <v>14.781585824616155</v>
      </c>
    </row>
    <row r="202" spans="1:7" ht="15">
      <c r="A202" s="1" t="s">
        <v>434</v>
      </c>
      <c r="B202" s="2">
        <f t="shared" si="12"/>
        <v>39783</v>
      </c>
      <c r="C202" s="14">
        <f t="shared" si="13"/>
        <v>0.7534722222222222</v>
      </c>
      <c r="D202" s="10">
        <f t="shared" si="14"/>
        <v>226.30461055555557</v>
      </c>
      <c r="E202" s="9">
        <f t="shared" si="15"/>
        <v>6.366122222222222</v>
      </c>
      <c r="F202" s="8">
        <f t="shared" si="16"/>
        <v>0.002701</v>
      </c>
      <c r="G202">
        <f t="shared" si="17"/>
        <v>14.781585824616155</v>
      </c>
    </row>
    <row r="203" spans="1:7" ht="15">
      <c r="A203" s="1" t="s">
        <v>435</v>
      </c>
      <c r="B203" s="2">
        <f t="shared" si="12"/>
        <v>39783</v>
      </c>
      <c r="C203" s="14">
        <f t="shared" si="13"/>
        <v>0.7541666666666668</v>
      </c>
      <c r="D203" s="10">
        <f t="shared" si="14"/>
        <v>226.4937447222222</v>
      </c>
      <c r="E203" s="9">
        <f t="shared" si="15"/>
        <v>6.245261111111112</v>
      </c>
      <c r="F203" s="8">
        <f t="shared" si="16"/>
        <v>0.002701</v>
      </c>
      <c r="G203">
        <f t="shared" si="17"/>
        <v>14.781585824616155</v>
      </c>
    </row>
    <row r="204" spans="1:7" ht="15">
      <c r="A204" s="1" t="s">
        <v>732</v>
      </c>
      <c r="B204" s="2">
        <f t="shared" si="12"/>
        <v>39783</v>
      </c>
      <c r="C204" s="14">
        <f t="shared" si="13"/>
        <v>0.7548611111111111</v>
      </c>
      <c r="D204" s="10">
        <f t="shared" si="14"/>
        <v>226.68258277777778</v>
      </c>
      <c r="E204" s="9">
        <f t="shared" si="15"/>
        <v>6.1240194444444445</v>
      </c>
      <c r="F204" s="8">
        <f t="shared" si="16"/>
        <v>0.002701</v>
      </c>
      <c r="G204">
        <f t="shared" si="17"/>
        <v>14.781585824616155</v>
      </c>
    </row>
    <row r="205" spans="1:7" ht="15">
      <c r="A205" s="1" t="s">
        <v>436</v>
      </c>
      <c r="B205" s="2">
        <f t="shared" si="12"/>
        <v>39783</v>
      </c>
      <c r="C205" s="14">
        <f t="shared" si="13"/>
        <v>0.7555555555555555</v>
      </c>
      <c r="D205" s="10">
        <f t="shared" si="14"/>
        <v>226.8711252777778</v>
      </c>
      <c r="E205" s="9">
        <f t="shared" si="15"/>
        <v>6.002394444444445</v>
      </c>
      <c r="F205" s="8">
        <f t="shared" si="16"/>
        <v>0.002701</v>
      </c>
      <c r="G205">
        <f t="shared" si="17"/>
        <v>14.781585824616155</v>
      </c>
    </row>
    <row r="206" spans="1:7" ht="15">
      <c r="A206" s="1" t="s">
        <v>733</v>
      </c>
      <c r="B206" s="2">
        <f t="shared" si="12"/>
        <v>39783</v>
      </c>
      <c r="C206" s="14">
        <f t="shared" si="13"/>
        <v>0.75625</v>
      </c>
      <c r="D206" s="10">
        <f t="shared" si="14"/>
        <v>227.0593738888889</v>
      </c>
      <c r="E206" s="9">
        <f t="shared" si="15"/>
        <v>5.880394444444445</v>
      </c>
      <c r="F206" s="8">
        <f t="shared" si="16"/>
        <v>0.002701</v>
      </c>
      <c r="G206">
        <f t="shared" si="17"/>
        <v>14.781585824616155</v>
      </c>
    </row>
    <row r="207" spans="1:7" ht="15">
      <c r="A207" s="1" t="s">
        <v>437</v>
      </c>
      <c r="B207" s="2">
        <f t="shared" si="12"/>
        <v>39783</v>
      </c>
      <c r="C207" s="14">
        <f t="shared" si="13"/>
        <v>0.7569444444444445</v>
      </c>
      <c r="D207" s="10">
        <f t="shared" si="14"/>
        <v>227.24732916666665</v>
      </c>
      <c r="E207" s="9">
        <f t="shared" si="15"/>
        <v>5.758013888888889</v>
      </c>
      <c r="F207" s="8">
        <f t="shared" si="16"/>
        <v>0.002701</v>
      </c>
      <c r="G207">
        <f t="shared" si="17"/>
        <v>14.781585824616155</v>
      </c>
    </row>
    <row r="208" spans="1:7" ht="15">
      <c r="A208" s="1" t="s">
        <v>438</v>
      </c>
      <c r="B208" s="2">
        <f t="shared" si="12"/>
        <v>39783</v>
      </c>
      <c r="C208" s="14">
        <f t="shared" si="13"/>
        <v>0.7576388888888889</v>
      </c>
      <c r="D208" s="10">
        <f t="shared" si="14"/>
        <v>227.43499222222223</v>
      </c>
      <c r="E208" s="9">
        <f t="shared" si="15"/>
        <v>5.63526111111111</v>
      </c>
      <c r="F208" s="8">
        <f t="shared" si="16"/>
        <v>0.002701</v>
      </c>
      <c r="G208">
        <f t="shared" si="17"/>
        <v>14.781585824616155</v>
      </c>
    </row>
    <row r="209" spans="1:7" ht="15">
      <c r="A209" s="1" t="s">
        <v>439</v>
      </c>
      <c r="B209" s="2">
        <f t="shared" si="12"/>
        <v>39783</v>
      </c>
      <c r="C209" s="14">
        <f t="shared" si="13"/>
        <v>0.7583333333333333</v>
      </c>
      <c r="D209" s="10">
        <f t="shared" si="14"/>
        <v>227.62236416666667</v>
      </c>
      <c r="E209" s="9">
        <f t="shared" si="15"/>
        <v>5.512136111111111</v>
      </c>
      <c r="F209" s="8">
        <f t="shared" si="16"/>
        <v>0.002701</v>
      </c>
      <c r="G209">
        <f t="shared" si="17"/>
        <v>14.781585824616155</v>
      </c>
    </row>
    <row r="210" spans="1:7" ht="15">
      <c r="A210" s="1" t="s">
        <v>440</v>
      </c>
      <c r="B210" s="2">
        <f aca="true" t="shared" si="18" ref="B210:B273">DATE(FIXED(MID(A210,9,4)),FIXED(MID(A210,4,3)),FIXED(MID(A210,1,3)))</f>
        <v>39783</v>
      </c>
      <c r="C210" s="14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227.80944583333334</v>
      </c>
      <c r="E210" s="9">
        <f aca="true" t="shared" si="21" ref="E210:E273">(VALUE(MID(A210,42,2))+VALUE(MID(A210,45,2))/60+VALUE(MID(A210,48,7))/3600)*(IF(MID(A210,41,1)="-",-1,1))</f>
        <v>5.388638888888889</v>
      </c>
      <c r="F210" s="8">
        <f aca="true" t="shared" si="22" ref="F210:F273">VALUE(MID(A210,56,9))</f>
        <v>0.002701</v>
      </c>
      <c r="G210">
        <f aca="true" t="shared" si="23" ref="G210:G273">DEGREES(ATAN($B$6/($B$8*F210)))*60</f>
        <v>14.781585824616155</v>
      </c>
    </row>
    <row r="211" spans="1:7" ht="15">
      <c r="A211" s="1" t="s">
        <v>441</v>
      </c>
      <c r="B211" s="2">
        <f t="shared" si="18"/>
        <v>39783</v>
      </c>
      <c r="C211" s="14">
        <f t="shared" si="19"/>
        <v>0.7597222222222223</v>
      </c>
      <c r="D211" s="10">
        <f t="shared" si="20"/>
        <v>227.9962386111111</v>
      </c>
      <c r="E211" s="9">
        <f t="shared" si="21"/>
        <v>5.264772222222223</v>
      </c>
      <c r="F211" s="8">
        <f t="shared" si="22"/>
        <v>0.002702</v>
      </c>
      <c r="G211">
        <f t="shared" si="23"/>
        <v>14.776115282892755</v>
      </c>
    </row>
    <row r="212" spans="1:7" ht="15">
      <c r="A212" s="1" t="s">
        <v>442</v>
      </c>
      <c r="B212" s="2">
        <f t="shared" si="18"/>
        <v>39783</v>
      </c>
      <c r="C212" s="14">
        <f t="shared" si="19"/>
        <v>0.7604166666666666</v>
      </c>
      <c r="D212" s="10">
        <f t="shared" si="20"/>
        <v>228.1827436111111</v>
      </c>
      <c r="E212" s="9">
        <f t="shared" si="21"/>
        <v>5.1405416666666675</v>
      </c>
      <c r="F212" s="8">
        <f t="shared" si="22"/>
        <v>0.002702</v>
      </c>
      <c r="G212">
        <f t="shared" si="23"/>
        <v>14.776115282892755</v>
      </c>
    </row>
    <row r="213" spans="1:7" ht="15">
      <c r="A213" s="1" t="s">
        <v>443</v>
      </c>
      <c r="B213" s="2">
        <f t="shared" si="18"/>
        <v>39783</v>
      </c>
      <c r="C213" s="14">
        <f t="shared" si="19"/>
        <v>0.7611111111111111</v>
      </c>
      <c r="D213" s="10">
        <f t="shared" si="20"/>
        <v>228.36896166666668</v>
      </c>
      <c r="E213" s="9">
        <f t="shared" si="21"/>
        <v>5.015944444444444</v>
      </c>
      <c r="F213" s="8">
        <f t="shared" si="22"/>
        <v>0.002702</v>
      </c>
      <c r="G213">
        <f t="shared" si="23"/>
        <v>14.776115282892755</v>
      </c>
    </row>
    <row r="214" spans="1:7" ht="15">
      <c r="A214" s="1" t="s">
        <v>734</v>
      </c>
      <c r="B214" s="2">
        <f t="shared" si="18"/>
        <v>39783</v>
      </c>
      <c r="C214" s="14">
        <f t="shared" si="19"/>
        <v>0.7618055555555556</v>
      </c>
      <c r="D214" s="10">
        <f t="shared" si="20"/>
        <v>228.5548938888889</v>
      </c>
      <c r="E214" s="9">
        <f t="shared" si="21"/>
        <v>4.890983333333333</v>
      </c>
      <c r="F214" s="8">
        <f t="shared" si="22"/>
        <v>0.002702</v>
      </c>
      <c r="G214">
        <f t="shared" si="23"/>
        <v>14.776115282892755</v>
      </c>
    </row>
    <row r="215" spans="1:7" ht="15">
      <c r="A215" s="1" t="s">
        <v>444</v>
      </c>
      <c r="B215" s="2">
        <f t="shared" si="18"/>
        <v>39783</v>
      </c>
      <c r="C215" s="14">
        <f t="shared" si="19"/>
        <v>0.7625000000000001</v>
      </c>
      <c r="D215" s="10">
        <f t="shared" si="20"/>
        <v>228.7405413888889</v>
      </c>
      <c r="E215" s="9">
        <f t="shared" si="21"/>
        <v>4.765661111111111</v>
      </c>
      <c r="F215" s="8">
        <f t="shared" si="22"/>
        <v>0.002702</v>
      </c>
      <c r="G215">
        <f t="shared" si="23"/>
        <v>14.776115282892755</v>
      </c>
    </row>
    <row r="216" spans="1:7" ht="15">
      <c r="A216" s="1" t="s">
        <v>445</v>
      </c>
      <c r="B216" s="2">
        <f t="shared" si="18"/>
        <v>39783</v>
      </c>
      <c r="C216" s="14">
        <f t="shared" si="19"/>
        <v>0.7631944444444444</v>
      </c>
      <c r="D216" s="10">
        <f t="shared" si="20"/>
        <v>228.92590555555554</v>
      </c>
      <c r="E216" s="9">
        <f t="shared" si="21"/>
        <v>4.639980555555555</v>
      </c>
      <c r="F216" s="8">
        <f t="shared" si="22"/>
        <v>0.002702</v>
      </c>
      <c r="G216">
        <f t="shared" si="23"/>
        <v>14.776115282892755</v>
      </c>
    </row>
    <row r="217" spans="1:7" ht="15">
      <c r="A217" s="1" t="s">
        <v>446</v>
      </c>
      <c r="B217" s="2">
        <f t="shared" si="18"/>
        <v>39783</v>
      </c>
      <c r="C217" s="14">
        <f t="shared" si="19"/>
        <v>0.7638888888888888</v>
      </c>
      <c r="D217" s="10">
        <f t="shared" si="20"/>
        <v>229.1109875</v>
      </c>
      <c r="E217" s="9">
        <f t="shared" si="21"/>
        <v>4.513941666666667</v>
      </c>
      <c r="F217" s="8">
        <f t="shared" si="22"/>
        <v>0.002702</v>
      </c>
      <c r="G217">
        <f t="shared" si="23"/>
        <v>14.776115282892755</v>
      </c>
    </row>
    <row r="218" spans="1:7" ht="15">
      <c r="A218" s="1" t="s">
        <v>447</v>
      </c>
      <c r="B218" s="2">
        <f t="shared" si="18"/>
        <v>39783</v>
      </c>
      <c r="C218" s="14">
        <f t="shared" si="19"/>
        <v>0.7645833333333334</v>
      </c>
      <c r="D218" s="10">
        <f t="shared" si="20"/>
        <v>229.29578833333332</v>
      </c>
      <c r="E218" s="9">
        <f t="shared" si="21"/>
        <v>4.3875472222222225</v>
      </c>
      <c r="F218" s="8">
        <f t="shared" si="22"/>
        <v>0.002702</v>
      </c>
      <c r="G218">
        <f t="shared" si="23"/>
        <v>14.776115282892755</v>
      </c>
    </row>
    <row r="219" spans="1:7" ht="15">
      <c r="A219" s="1" t="s">
        <v>448</v>
      </c>
      <c r="B219" s="2">
        <f t="shared" si="18"/>
        <v>39783</v>
      </c>
      <c r="C219" s="14">
        <f t="shared" si="19"/>
        <v>0.7652777777777778</v>
      </c>
      <c r="D219" s="10">
        <f t="shared" si="20"/>
        <v>229.48030888888889</v>
      </c>
      <c r="E219" s="9">
        <f t="shared" si="21"/>
        <v>4.2608</v>
      </c>
      <c r="F219" s="8">
        <f t="shared" si="22"/>
        <v>0.002702</v>
      </c>
      <c r="G219">
        <f t="shared" si="23"/>
        <v>14.776115282892755</v>
      </c>
    </row>
    <row r="220" spans="1:7" ht="15">
      <c r="A220" s="1" t="s">
        <v>535</v>
      </c>
      <c r="B220" s="2">
        <f t="shared" si="18"/>
        <v>39783</v>
      </c>
      <c r="C220" s="14">
        <f t="shared" si="19"/>
        <v>0.7659722222222222</v>
      </c>
      <c r="D220" s="10">
        <f t="shared" si="20"/>
        <v>229.66455083333335</v>
      </c>
      <c r="E220" s="9">
        <f t="shared" si="21"/>
        <v>4.133702777777779</v>
      </c>
      <c r="F220" s="8">
        <f t="shared" si="22"/>
        <v>0.002702</v>
      </c>
      <c r="G220">
        <f t="shared" si="23"/>
        <v>14.776115282892755</v>
      </c>
    </row>
    <row r="221" spans="1:7" ht="15">
      <c r="A221" s="1" t="s">
        <v>536</v>
      </c>
      <c r="B221" s="2">
        <f t="shared" si="18"/>
        <v>39783</v>
      </c>
      <c r="C221" s="14">
        <f t="shared" si="19"/>
        <v>0.7666666666666666</v>
      </c>
      <c r="D221" s="10">
        <f t="shared" si="20"/>
        <v>229.84851500000002</v>
      </c>
      <c r="E221" s="9">
        <f t="shared" si="21"/>
        <v>4.006255555555556</v>
      </c>
      <c r="F221" s="8">
        <f t="shared" si="22"/>
        <v>0.002702</v>
      </c>
      <c r="G221">
        <f t="shared" si="23"/>
        <v>14.776115282892755</v>
      </c>
    </row>
    <row r="222" spans="1:7" ht="15">
      <c r="A222" s="1" t="s">
        <v>537</v>
      </c>
      <c r="B222" s="2">
        <f t="shared" si="18"/>
        <v>39783</v>
      </c>
      <c r="C222" s="14">
        <f t="shared" si="19"/>
        <v>0.7673611111111112</v>
      </c>
      <c r="D222" s="10">
        <f t="shared" si="20"/>
        <v>230.03220305555556</v>
      </c>
      <c r="E222" s="9">
        <f t="shared" si="21"/>
        <v>3.8784583333333336</v>
      </c>
      <c r="F222" s="8">
        <f t="shared" si="22"/>
        <v>0.002702</v>
      </c>
      <c r="G222">
        <f t="shared" si="23"/>
        <v>14.776115282892755</v>
      </c>
    </row>
    <row r="223" spans="1:7" ht="15">
      <c r="A223" s="1" t="s">
        <v>538</v>
      </c>
      <c r="B223" s="2">
        <f t="shared" si="18"/>
        <v>39783</v>
      </c>
      <c r="C223" s="14">
        <f t="shared" si="19"/>
        <v>0.7680555555555556</v>
      </c>
      <c r="D223" s="10">
        <f t="shared" si="20"/>
        <v>230.21561583333332</v>
      </c>
      <c r="E223" s="9">
        <f t="shared" si="21"/>
        <v>3.7503166666666665</v>
      </c>
      <c r="F223" s="8">
        <f t="shared" si="22"/>
        <v>0.002703</v>
      </c>
      <c r="G223">
        <f t="shared" si="23"/>
        <v>14.770648788850231</v>
      </c>
    </row>
    <row r="224" spans="1:7" ht="15">
      <c r="A224" s="1" t="s">
        <v>539</v>
      </c>
      <c r="B224" s="2">
        <f t="shared" si="18"/>
        <v>39783</v>
      </c>
      <c r="C224" s="14">
        <f t="shared" si="19"/>
        <v>0.7687499999999999</v>
      </c>
      <c r="D224" s="10">
        <f t="shared" si="20"/>
        <v>230.3987547222222</v>
      </c>
      <c r="E224" s="9">
        <f t="shared" si="21"/>
        <v>3.6218305555555554</v>
      </c>
      <c r="F224" s="8">
        <f t="shared" si="22"/>
        <v>0.002703</v>
      </c>
      <c r="G224">
        <f t="shared" si="23"/>
        <v>14.770648788850231</v>
      </c>
    </row>
    <row r="225" spans="1:7" ht="15">
      <c r="A225" s="1" t="s">
        <v>540</v>
      </c>
      <c r="B225" s="2">
        <f t="shared" si="18"/>
        <v>39783</v>
      </c>
      <c r="C225" s="14">
        <f t="shared" si="19"/>
        <v>0.7694444444444444</v>
      </c>
      <c r="D225" s="10">
        <f t="shared" si="20"/>
        <v>230.58162083333332</v>
      </c>
      <c r="E225" s="9">
        <f t="shared" si="21"/>
        <v>3.493002777777778</v>
      </c>
      <c r="F225" s="8">
        <f t="shared" si="22"/>
        <v>0.002703</v>
      </c>
      <c r="G225">
        <f t="shared" si="23"/>
        <v>14.770648788850231</v>
      </c>
    </row>
    <row r="226" spans="1:7" ht="15">
      <c r="A226" s="1" t="s">
        <v>735</v>
      </c>
      <c r="B226" s="2">
        <f t="shared" si="18"/>
        <v>39783</v>
      </c>
      <c r="C226" s="14">
        <f t="shared" si="19"/>
        <v>0.7701388888888889</v>
      </c>
      <c r="D226" s="10">
        <f t="shared" si="20"/>
        <v>230.76421583333334</v>
      </c>
      <c r="E226" s="9">
        <f t="shared" si="21"/>
        <v>3.363836111111111</v>
      </c>
      <c r="F226" s="8">
        <f t="shared" si="22"/>
        <v>0.002703</v>
      </c>
      <c r="G226">
        <f t="shared" si="23"/>
        <v>14.770648788850231</v>
      </c>
    </row>
    <row r="227" spans="1:7" ht="15">
      <c r="A227" s="1" t="s">
        <v>736</v>
      </c>
      <c r="B227" s="2">
        <f t="shared" si="18"/>
        <v>39783</v>
      </c>
      <c r="C227" s="14">
        <f t="shared" si="19"/>
        <v>0.7708333333333334</v>
      </c>
      <c r="D227" s="10">
        <f t="shared" si="20"/>
        <v>230.94654055555557</v>
      </c>
      <c r="E227" s="9">
        <f t="shared" si="21"/>
        <v>3.2343305555555557</v>
      </c>
      <c r="F227" s="8">
        <f t="shared" si="22"/>
        <v>0.002703</v>
      </c>
      <c r="G227">
        <f t="shared" si="23"/>
        <v>14.770648788850231</v>
      </c>
    </row>
    <row r="228" spans="1:7" ht="15">
      <c r="A228" s="1" t="s">
        <v>737</v>
      </c>
      <c r="B228" s="2">
        <f t="shared" si="18"/>
        <v>39783</v>
      </c>
      <c r="C228" s="14">
        <f t="shared" si="19"/>
        <v>0.7715277777777777</v>
      </c>
      <c r="D228" s="10">
        <f t="shared" si="20"/>
        <v>231.1285963888889</v>
      </c>
      <c r="E228" s="9">
        <f t="shared" si="21"/>
        <v>3.104486111111111</v>
      </c>
      <c r="F228" s="8">
        <f t="shared" si="22"/>
        <v>0.002703</v>
      </c>
      <c r="G228">
        <f t="shared" si="23"/>
        <v>14.770648788850231</v>
      </c>
    </row>
    <row r="229" spans="1:7" ht="15">
      <c r="A229" s="1" t="s">
        <v>541</v>
      </c>
      <c r="B229" s="2">
        <f t="shared" si="18"/>
        <v>39783</v>
      </c>
      <c r="C229" s="14">
        <f t="shared" si="19"/>
        <v>0.7722222222222223</v>
      </c>
      <c r="D229" s="10">
        <f t="shared" si="20"/>
        <v>231.31038472222224</v>
      </c>
      <c r="E229" s="9">
        <f t="shared" si="21"/>
        <v>2.9743083333333336</v>
      </c>
      <c r="F229" s="8">
        <f t="shared" si="22"/>
        <v>0.002703</v>
      </c>
      <c r="G229">
        <f t="shared" si="23"/>
        <v>14.770648788850231</v>
      </c>
    </row>
    <row r="230" spans="1:7" ht="15">
      <c r="A230" s="1" t="s">
        <v>542</v>
      </c>
      <c r="B230" s="2">
        <f t="shared" si="18"/>
        <v>39783</v>
      </c>
      <c r="C230" s="14">
        <f t="shared" si="19"/>
        <v>0.7729166666666667</v>
      </c>
      <c r="D230" s="10">
        <f t="shared" si="20"/>
        <v>231.49190694444442</v>
      </c>
      <c r="E230" s="9">
        <f t="shared" si="21"/>
        <v>2.8438000000000003</v>
      </c>
      <c r="F230" s="8">
        <f t="shared" si="22"/>
        <v>0.002703</v>
      </c>
      <c r="G230">
        <f t="shared" si="23"/>
        <v>14.770648788850231</v>
      </c>
    </row>
    <row r="231" spans="1:7" ht="15">
      <c r="A231" s="1" t="s">
        <v>543</v>
      </c>
      <c r="B231" s="2">
        <f t="shared" si="18"/>
        <v>39783</v>
      </c>
      <c r="C231" s="14">
        <f t="shared" si="19"/>
        <v>0.7736111111111111</v>
      </c>
      <c r="D231" s="10">
        <f t="shared" si="20"/>
        <v>231.67316416666665</v>
      </c>
      <c r="E231" s="9">
        <f t="shared" si="21"/>
        <v>2.7129583333333334</v>
      </c>
      <c r="F231" s="8">
        <f t="shared" si="22"/>
        <v>0.002703</v>
      </c>
      <c r="G231">
        <f t="shared" si="23"/>
        <v>14.770648788850231</v>
      </c>
    </row>
    <row r="232" spans="1:7" ht="15">
      <c r="A232" s="1" t="s">
        <v>544</v>
      </c>
      <c r="B232" s="2">
        <f t="shared" si="18"/>
        <v>39783</v>
      </c>
      <c r="C232" s="14">
        <f t="shared" si="19"/>
        <v>0.7743055555555555</v>
      </c>
      <c r="D232" s="10">
        <f t="shared" si="20"/>
        <v>231.85415777777777</v>
      </c>
      <c r="E232" s="9">
        <f t="shared" si="21"/>
        <v>2.5817888888888887</v>
      </c>
      <c r="F232" s="8">
        <f t="shared" si="22"/>
        <v>0.002703</v>
      </c>
      <c r="G232">
        <f t="shared" si="23"/>
        <v>14.770648788850231</v>
      </c>
    </row>
    <row r="233" spans="1:7" ht="15">
      <c r="A233" s="1" t="s">
        <v>545</v>
      </c>
      <c r="B233" s="2">
        <f t="shared" si="18"/>
        <v>39783</v>
      </c>
      <c r="C233" s="14">
        <f t="shared" si="19"/>
        <v>0.775</v>
      </c>
      <c r="D233" s="10">
        <f t="shared" si="20"/>
        <v>232.03488916666666</v>
      </c>
      <c r="E233" s="9">
        <f t="shared" si="21"/>
        <v>2.4502916666666668</v>
      </c>
      <c r="F233" s="8">
        <f t="shared" si="22"/>
        <v>0.002703</v>
      </c>
      <c r="G233">
        <f t="shared" si="23"/>
        <v>14.770648788850231</v>
      </c>
    </row>
    <row r="234" spans="1:7" ht="15">
      <c r="A234" s="1" t="s">
        <v>546</v>
      </c>
      <c r="B234" s="2">
        <f t="shared" si="18"/>
        <v>39783</v>
      </c>
      <c r="C234" s="14">
        <f t="shared" si="19"/>
        <v>0.7756944444444445</v>
      </c>
      <c r="D234" s="10">
        <f t="shared" si="20"/>
        <v>232.21535999999998</v>
      </c>
      <c r="E234" s="9">
        <f t="shared" si="21"/>
        <v>2.3184694444444442</v>
      </c>
      <c r="F234" s="8">
        <f t="shared" si="22"/>
        <v>0.002704</v>
      </c>
      <c r="G234">
        <f t="shared" si="23"/>
        <v>14.765186337997916</v>
      </c>
    </row>
    <row r="235" spans="1:7" ht="15">
      <c r="A235" s="1" t="s">
        <v>547</v>
      </c>
      <c r="B235" s="2">
        <f t="shared" si="18"/>
        <v>39783</v>
      </c>
      <c r="C235" s="14">
        <f t="shared" si="19"/>
        <v>0.7763888888888889</v>
      </c>
      <c r="D235" s="10">
        <f t="shared" si="20"/>
        <v>232.3955711111111</v>
      </c>
      <c r="E235" s="9">
        <f t="shared" si="21"/>
        <v>2.1863249999999996</v>
      </c>
      <c r="F235" s="8">
        <f t="shared" si="22"/>
        <v>0.002704</v>
      </c>
      <c r="G235">
        <f t="shared" si="23"/>
        <v>14.765186337997916</v>
      </c>
    </row>
    <row r="236" spans="1:7" ht="15">
      <c r="A236" s="1" t="s">
        <v>548</v>
      </c>
      <c r="B236" s="2">
        <f t="shared" si="18"/>
        <v>39783</v>
      </c>
      <c r="C236" s="14">
        <f t="shared" si="19"/>
        <v>0.7770833333333332</v>
      </c>
      <c r="D236" s="10">
        <f t="shared" si="20"/>
        <v>232.57552416666667</v>
      </c>
      <c r="E236" s="9">
        <f t="shared" si="21"/>
        <v>2.0538583333333333</v>
      </c>
      <c r="F236" s="8">
        <f t="shared" si="22"/>
        <v>0.002704</v>
      </c>
      <c r="G236">
        <f t="shared" si="23"/>
        <v>14.765186337997916</v>
      </c>
    </row>
    <row r="237" spans="1:7" ht="15">
      <c r="A237" s="1" t="s">
        <v>549</v>
      </c>
      <c r="B237" s="2">
        <f t="shared" si="18"/>
        <v>39783</v>
      </c>
      <c r="C237" s="14">
        <f t="shared" si="19"/>
        <v>0.7777777777777778</v>
      </c>
      <c r="D237" s="10">
        <f t="shared" si="20"/>
        <v>232.75522055555555</v>
      </c>
      <c r="E237" s="9">
        <f t="shared" si="21"/>
        <v>1.9210694444444443</v>
      </c>
      <c r="F237" s="8">
        <f t="shared" si="22"/>
        <v>0.002704</v>
      </c>
      <c r="G237">
        <f t="shared" si="23"/>
        <v>14.765186337997916</v>
      </c>
    </row>
    <row r="238" spans="1:7" ht="15">
      <c r="A238" s="1" t="s">
        <v>550</v>
      </c>
      <c r="B238" s="2">
        <f t="shared" si="18"/>
        <v>39783</v>
      </c>
      <c r="C238" s="14">
        <f t="shared" si="19"/>
        <v>0.7784722222222222</v>
      </c>
      <c r="D238" s="10">
        <f t="shared" si="20"/>
        <v>232.93466166666667</v>
      </c>
      <c r="E238" s="9">
        <f t="shared" si="21"/>
        <v>1.7879638888888887</v>
      </c>
      <c r="F238" s="8">
        <f t="shared" si="22"/>
        <v>0.002704</v>
      </c>
      <c r="G238">
        <f t="shared" si="23"/>
        <v>14.765186337997916</v>
      </c>
    </row>
    <row r="239" spans="1:7" ht="15">
      <c r="A239" s="1" t="s">
        <v>551</v>
      </c>
      <c r="B239" s="2">
        <f t="shared" si="18"/>
        <v>39783</v>
      </c>
      <c r="C239" s="14">
        <f t="shared" si="19"/>
        <v>0.7791666666666667</v>
      </c>
      <c r="D239" s="10">
        <f t="shared" si="20"/>
        <v>233.1138488888889</v>
      </c>
      <c r="E239" s="9">
        <f t="shared" si="21"/>
        <v>1.6545444444444444</v>
      </c>
      <c r="F239" s="8">
        <f t="shared" si="22"/>
        <v>0.002704</v>
      </c>
      <c r="G239">
        <f t="shared" si="23"/>
        <v>14.765186337997916</v>
      </c>
    </row>
    <row r="240" spans="1:7" ht="15">
      <c r="A240" s="1" t="s">
        <v>552</v>
      </c>
      <c r="B240" s="2">
        <f t="shared" si="18"/>
        <v>39783</v>
      </c>
      <c r="C240" s="14">
        <f t="shared" si="19"/>
        <v>0.779861111111111</v>
      </c>
      <c r="D240" s="10">
        <f t="shared" si="20"/>
        <v>233.2927836111111</v>
      </c>
      <c r="E240" s="9">
        <f t="shared" si="21"/>
        <v>1.5208083333333333</v>
      </c>
      <c r="F240" s="8">
        <f t="shared" si="22"/>
        <v>0.002704</v>
      </c>
      <c r="G240">
        <f t="shared" si="23"/>
        <v>14.765186337997916</v>
      </c>
    </row>
    <row r="241" spans="1:7" ht="15">
      <c r="A241" s="1" t="s">
        <v>553</v>
      </c>
      <c r="B241" s="2">
        <f t="shared" si="18"/>
        <v>39783</v>
      </c>
      <c r="C241" s="14">
        <f t="shared" si="19"/>
        <v>0.7805555555555556</v>
      </c>
      <c r="D241" s="10">
        <f t="shared" si="20"/>
        <v>233.47146722222223</v>
      </c>
      <c r="E241" s="9">
        <f t="shared" si="21"/>
        <v>1.3867611111111111</v>
      </c>
      <c r="F241" s="8">
        <f t="shared" si="22"/>
        <v>0.002704</v>
      </c>
      <c r="G241">
        <f t="shared" si="23"/>
        <v>14.765186337997916</v>
      </c>
    </row>
    <row r="242" spans="1:7" ht="15">
      <c r="A242" s="1" t="s">
        <v>554</v>
      </c>
      <c r="B242" s="2">
        <f t="shared" si="18"/>
        <v>39783</v>
      </c>
      <c r="C242" s="14">
        <f t="shared" si="19"/>
        <v>0.78125</v>
      </c>
      <c r="D242" s="10">
        <f t="shared" si="20"/>
        <v>233.64990138888888</v>
      </c>
      <c r="E242" s="9">
        <f t="shared" si="21"/>
        <v>1.2524</v>
      </c>
      <c r="F242" s="8">
        <f t="shared" si="22"/>
        <v>0.002704</v>
      </c>
      <c r="G242">
        <f t="shared" si="23"/>
        <v>14.765186337997916</v>
      </c>
    </row>
    <row r="243" spans="1:7" ht="15">
      <c r="A243" s="1" t="s">
        <v>555</v>
      </c>
      <c r="B243" s="2">
        <f t="shared" si="18"/>
        <v>39783</v>
      </c>
      <c r="C243" s="14">
        <f t="shared" si="19"/>
        <v>0.7819444444444444</v>
      </c>
      <c r="D243" s="10">
        <f t="shared" si="20"/>
        <v>233.82808722222222</v>
      </c>
      <c r="E243" s="9">
        <f t="shared" si="21"/>
        <v>1.1177333333333335</v>
      </c>
      <c r="F243" s="8">
        <f t="shared" si="22"/>
        <v>0.002704</v>
      </c>
      <c r="G243">
        <f t="shared" si="23"/>
        <v>14.765186337997916</v>
      </c>
    </row>
    <row r="244" spans="1:7" ht="15">
      <c r="A244" s="1" t="s">
        <v>556</v>
      </c>
      <c r="B244" s="2">
        <f t="shared" si="18"/>
        <v>39783</v>
      </c>
      <c r="C244" s="14">
        <f t="shared" si="19"/>
        <v>0.782638888888889</v>
      </c>
      <c r="D244" s="10">
        <f t="shared" si="20"/>
        <v>234.0060263888889</v>
      </c>
      <c r="E244" s="9">
        <f t="shared" si="21"/>
        <v>0.9827583333333333</v>
      </c>
      <c r="F244" s="8">
        <f t="shared" si="22"/>
        <v>0.002704</v>
      </c>
      <c r="G244">
        <f t="shared" si="23"/>
        <v>14.765186337997916</v>
      </c>
    </row>
    <row r="245" spans="1:7" ht="15">
      <c r="A245" s="1" t="s">
        <v>557</v>
      </c>
      <c r="B245" s="2">
        <f t="shared" si="18"/>
        <v>39783</v>
      </c>
      <c r="C245" s="14">
        <f t="shared" si="19"/>
        <v>0.7833333333333333</v>
      </c>
      <c r="D245" s="10">
        <f t="shared" si="20"/>
        <v>234.18372055555557</v>
      </c>
      <c r="E245" s="9">
        <f t="shared" si="21"/>
        <v>0.8474777777777778</v>
      </c>
      <c r="F245" s="8">
        <f t="shared" si="22"/>
        <v>0.002705</v>
      </c>
      <c r="G245">
        <f t="shared" si="23"/>
        <v>14.759727925851788</v>
      </c>
    </row>
    <row r="246" spans="1:7" ht="15">
      <c r="A246" s="1" t="s">
        <v>558</v>
      </c>
      <c r="B246" s="2">
        <f t="shared" si="18"/>
        <v>39783</v>
      </c>
      <c r="C246" s="14">
        <f t="shared" si="19"/>
        <v>0.7840277777777778</v>
      </c>
      <c r="D246" s="10">
        <f t="shared" si="20"/>
        <v>234.36117083333332</v>
      </c>
      <c r="E246" s="9">
        <f t="shared" si="21"/>
        <v>0.7118916666666666</v>
      </c>
      <c r="F246" s="8">
        <f t="shared" si="22"/>
        <v>0.002705</v>
      </c>
      <c r="G246">
        <f t="shared" si="23"/>
        <v>14.759727925851788</v>
      </c>
    </row>
    <row r="247" spans="1:7" ht="15">
      <c r="A247" s="1" t="s">
        <v>559</v>
      </c>
      <c r="B247" s="2">
        <f t="shared" si="18"/>
        <v>39783</v>
      </c>
      <c r="C247" s="14">
        <f t="shared" si="19"/>
        <v>0.7847222222222222</v>
      </c>
      <c r="D247" s="10">
        <f t="shared" si="20"/>
        <v>234.53837916666666</v>
      </c>
      <c r="E247" s="9">
        <f t="shared" si="21"/>
        <v>0.5760055555555555</v>
      </c>
      <c r="F247" s="8">
        <f t="shared" si="22"/>
        <v>0.002705</v>
      </c>
      <c r="G247">
        <f t="shared" si="23"/>
        <v>14.759727925851788</v>
      </c>
    </row>
    <row r="248" spans="1:7" ht="15">
      <c r="A248" s="1" t="s">
        <v>560</v>
      </c>
      <c r="B248" s="2">
        <f t="shared" si="18"/>
        <v>39783</v>
      </c>
      <c r="C248" s="14">
        <f t="shared" si="19"/>
        <v>0.7854166666666668</v>
      </c>
      <c r="D248" s="10">
        <f t="shared" si="20"/>
        <v>234.71534666666665</v>
      </c>
      <c r="E248" s="9">
        <f t="shared" si="21"/>
        <v>0.4398194444444445</v>
      </c>
      <c r="F248" s="8">
        <f t="shared" si="22"/>
        <v>0.002705</v>
      </c>
      <c r="G248">
        <f t="shared" si="23"/>
        <v>14.759727925851788</v>
      </c>
    </row>
    <row r="249" spans="1:7" ht="15">
      <c r="A249" s="1" t="s">
        <v>738</v>
      </c>
      <c r="B249" s="2">
        <f t="shared" si="18"/>
        <v>39783</v>
      </c>
      <c r="C249" s="14">
        <f t="shared" si="19"/>
        <v>0.7861111111111111</v>
      </c>
      <c r="D249" s="10">
        <f t="shared" si="20"/>
        <v>234.892075</v>
      </c>
      <c r="E249" s="9">
        <f t="shared" si="21"/>
        <v>0.3033361111111111</v>
      </c>
      <c r="F249" s="8">
        <f t="shared" si="22"/>
        <v>0.002705</v>
      </c>
      <c r="G249">
        <f t="shared" si="23"/>
        <v>14.759727925851788</v>
      </c>
    </row>
    <row r="250" spans="1:7" ht="15">
      <c r="A250" s="1" t="s">
        <v>561</v>
      </c>
      <c r="B250" s="2">
        <f t="shared" si="18"/>
        <v>39783</v>
      </c>
      <c r="C250" s="14">
        <f t="shared" si="19"/>
        <v>0.7868055555555555</v>
      </c>
      <c r="D250" s="10">
        <f t="shared" si="20"/>
        <v>235.06856527777776</v>
      </c>
      <c r="E250" s="9">
        <f t="shared" si="21"/>
        <v>0.16655555555555554</v>
      </c>
      <c r="F250" s="8">
        <f t="shared" si="22"/>
        <v>0.002705</v>
      </c>
      <c r="G250">
        <f t="shared" si="23"/>
        <v>14.759727925851788</v>
      </c>
    </row>
    <row r="251" spans="1:7" ht="15">
      <c r="A251" s="1" t="s">
        <v>562</v>
      </c>
      <c r="B251" s="2">
        <f t="shared" si="18"/>
        <v>39783</v>
      </c>
      <c r="C251" s="14">
        <f t="shared" si="19"/>
        <v>0.7875</v>
      </c>
      <c r="D251" s="10">
        <f t="shared" si="20"/>
        <v>235.24481972222222</v>
      </c>
      <c r="E251" s="9">
        <f t="shared" si="21"/>
        <v>0.029477777777777776</v>
      </c>
      <c r="F251" s="8">
        <f t="shared" si="22"/>
        <v>0.002705</v>
      </c>
      <c r="G251">
        <f t="shared" si="23"/>
        <v>14.759727925851788</v>
      </c>
    </row>
    <row r="252" spans="1:7" ht="15">
      <c r="A252" s="1" t="s">
        <v>563</v>
      </c>
      <c r="B252" s="2">
        <f t="shared" si="18"/>
        <v>39783</v>
      </c>
      <c r="C252" s="14">
        <f t="shared" si="19"/>
        <v>0.7881944444444445</v>
      </c>
      <c r="D252" s="10">
        <f t="shared" si="20"/>
        <v>235.4208397222222</v>
      </c>
      <c r="E252" s="9">
        <f t="shared" si="21"/>
        <v>-0.10789166666666668</v>
      </c>
      <c r="F252" s="8">
        <f t="shared" si="22"/>
        <v>0.002705</v>
      </c>
      <c r="G252">
        <f t="shared" si="23"/>
        <v>14.759727925851788</v>
      </c>
    </row>
    <row r="253" spans="1:7" ht="15">
      <c r="A253" s="1" t="s">
        <v>564</v>
      </c>
      <c r="B253" s="2">
        <f t="shared" si="18"/>
        <v>39783</v>
      </c>
      <c r="C253" s="14">
        <f t="shared" si="19"/>
        <v>0.7888888888888889</v>
      </c>
      <c r="D253" s="10">
        <f t="shared" si="20"/>
        <v>235.5966263888889</v>
      </c>
      <c r="E253" s="9">
        <f t="shared" si="21"/>
        <v>-0.24555</v>
      </c>
      <c r="F253" s="8">
        <f t="shared" si="22"/>
        <v>0.002705</v>
      </c>
      <c r="G253">
        <f t="shared" si="23"/>
        <v>14.759727925851788</v>
      </c>
    </row>
    <row r="254" spans="1:7" ht="15">
      <c r="A254" s="1" t="s">
        <v>565</v>
      </c>
      <c r="B254" s="2">
        <f t="shared" si="18"/>
        <v>39783</v>
      </c>
      <c r="C254" s="14">
        <f t="shared" si="19"/>
        <v>0.7895833333333333</v>
      </c>
      <c r="D254" s="10">
        <f t="shared" si="20"/>
        <v>235.77218166666668</v>
      </c>
      <c r="E254" s="9">
        <f t="shared" si="21"/>
        <v>-0.3835</v>
      </c>
      <c r="F254" s="8">
        <f t="shared" si="22"/>
        <v>0.002705</v>
      </c>
      <c r="G254">
        <f t="shared" si="23"/>
        <v>14.759727925851788</v>
      </c>
    </row>
    <row r="255" spans="1:7" ht="15">
      <c r="A255" s="1" t="s">
        <v>566</v>
      </c>
      <c r="B255" s="2">
        <f t="shared" si="18"/>
        <v>39783</v>
      </c>
      <c r="C255" s="14">
        <f t="shared" si="19"/>
        <v>0.7902777777777777</v>
      </c>
      <c r="D255" s="10">
        <f t="shared" si="20"/>
        <v>235.9475072222222</v>
      </c>
      <c r="E255" s="9">
        <f t="shared" si="21"/>
        <v>-0.521738888888889</v>
      </c>
      <c r="F255" s="8">
        <f t="shared" si="22"/>
        <v>0.002705</v>
      </c>
      <c r="G255">
        <f t="shared" si="23"/>
        <v>14.759727925851788</v>
      </c>
    </row>
    <row r="256" spans="1:7" ht="15">
      <c r="A256" s="1" t="s">
        <v>567</v>
      </c>
      <c r="B256" s="2">
        <f t="shared" si="18"/>
        <v>39783</v>
      </c>
      <c r="C256" s="14">
        <f t="shared" si="19"/>
        <v>0.7909722222222223</v>
      </c>
      <c r="D256" s="10">
        <f t="shared" si="20"/>
        <v>236.12260416666666</v>
      </c>
      <c r="E256" s="9">
        <f t="shared" si="21"/>
        <v>-0.6602638888888889</v>
      </c>
      <c r="F256" s="8">
        <f t="shared" si="22"/>
        <v>0.002706</v>
      </c>
      <c r="G256">
        <f t="shared" si="23"/>
        <v>14.754273547934464</v>
      </c>
    </row>
    <row r="257" spans="1:7" ht="15">
      <c r="A257" s="1" t="s">
        <v>568</v>
      </c>
      <c r="B257" s="2">
        <f t="shared" si="18"/>
        <v>39783</v>
      </c>
      <c r="C257" s="14">
        <f t="shared" si="19"/>
        <v>0.7916666666666666</v>
      </c>
      <c r="D257" s="10">
        <f t="shared" si="20"/>
        <v>236.29747444444445</v>
      </c>
      <c r="E257" s="9">
        <f t="shared" si="21"/>
        <v>-0.7990722222222222</v>
      </c>
      <c r="F257" s="8">
        <f t="shared" si="22"/>
        <v>0.002706</v>
      </c>
      <c r="G257">
        <f t="shared" si="23"/>
        <v>14.754273547934464</v>
      </c>
    </row>
    <row r="258" spans="1:7" ht="15">
      <c r="A258" s="1" t="s">
        <v>569</v>
      </c>
      <c r="B258" s="2">
        <f t="shared" si="18"/>
        <v>39783</v>
      </c>
      <c r="C258" s="14">
        <f t="shared" si="19"/>
        <v>0.7923611111111111</v>
      </c>
      <c r="D258" s="10">
        <f t="shared" si="20"/>
        <v>236.47211944444444</v>
      </c>
      <c r="E258" s="9">
        <f t="shared" si="21"/>
        <v>-0.9381638888888889</v>
      </c>
      <c r="F258" s="8">
        <f t="shared" si="22"/>
        <v>0.002706</v>
      </c>
      <c r="G258">
        <f t="shared" si="23"/>
        <v>14.754273547934464</v>
      </c>
    </row>
    <row r="259" spans="1:7" ht="15">
      <c r="A259" s="1" t="s">
        <v>739</v>
      </c>
      <c r="B259" s="2">
        <f t="shared" si="18"/>
        <v>39783</v>
      </c>
      <c r="C259" s="14">
        <f t="shared" si="19"/>
        <v>0.7930555555555556</v>
      </c>
      <c r="D259" s="10">
        <f t="shared" si="20"/>
        <v>236.6465413888889</v>
      </c>
      <c r="E259" s="9">
        <f t="shared" si="21"/>
        <v>-1.077536111111111</v>
      </c>
      <c r="F259" s="8">
        <f t="shared" si="22"/>
        <v>0.002706</v>
      </c>
      <c r="G259">
        <f t="shared" si="23"/>
        <v>14.754273547934464</v>
      </c>
    </row>
    <row r="260" spans="1:7" ht="15">
      <c r="A260" s="1" t="s">
        <v>740</v>
      </c>
      <c r="B260" s="2">
        <f t="shared" si="18"/>
        <v>39783</v>
      </c>
      <c r="C260" s="14">
        <f t="shared" si="19"/>
        <v>0.7937500000000001</v>
      </c>
      <c r="D260" s="10">
        <f t="shared" si="20"/>
        <v>236.82074111111112</v>
      </c>
      <c r="E260" s="9">
        <f t="shared" si="21"/>
        <v>-1.2171861111111113</v>
      </c>
      <c r="F260" s="8">
        <f t="shared" si="22"/>
        <v>0.002706</v>
      </c>
      <c r="G260">
        <f t="shared" si="23"/>
        <v>14.754273547934464</v>
      </c>
    </row>
    <row r="261" spans="1:7" ht="15">
      <c r="A261" s="1" t="s">
        <v>741</v>
      </c>
      <c r="B261" s="2">
        <f t="shared" si="18"/>
        <v>39783</v>
      </c>
      <c r="C261" s="14">
        <f t="shared" si="19"/>
        <v>0.7944444444444444</v>
      </c>
      <c r="D261" s="10">
        <f t="shared" si="20"/>
        <v>236.99472055555555</v>
      </c>
      <c r="E261" s="9">
        <f t="shared" si="21"/>
        <v>-1.3571166666666667</v>
      </c>
      <c r="F261" s="8">
        <f t="shared" si="22"/>
        <v>0.002706</v>
      </c>
      <c r="G261">
        <f t="shared" si="23"/>
        <v>14.754273547934464</v>
      </c>
    </row>
    <row r="262" spans="1:7" ht="15">
      <c r="A262" s="1" t="s">
        <v>570</v>
      </c>
      <c r="B262" s="2">
        <f t="shared" si="18"/>
        <v>39783</v>
      </c>
      <c r="C262" s="14">
        <f t="shared" si="19"/>
        <v>0.7951388888888888</v>
      </c>
      <c r="D262" s="10">
        <f t="shared" si="20"/>
        <v>237.1684811111111</v>
      </c>
      <c r="E262" s="9">
        <f t="shared" si="21"/>
        <v>-1.4973194444444444</v>
      </c>
      <c r="F262" s="8">
        <f t="shared" si="22"/>
        <v>0.002706</v>
      </c>
      <c r="G262">
        <f t="shared" si="23"/>
        <v>14.754273547934464</v>
      </c>
    </row>
    <row r="263" spans="1:7" ht="15">
      <c r="A263" s="1" t="s">
        <v>571</v>
      </c>
      <c r="B263" s="2">
        <f t="shared" si="18"/>
        <v>39783</v>
      </c>
      <c r="C263" s="14">
        <f t="shared" si="19"/>
        <v>0.7958333333333334</v>
      </c>
      <c r="D263" s="10">
        <f t="shared" si="20"/>
        <v>237.342025</v>
      </c>
      <c r="E263" s="9">
        <f t="shared" si="21"/>
        <v>-1.6378</v>
      </c>
      <c r="F263" s="8">
        <f t="shared" si="22"/>
        <v>0.002706</v>
      </c>
      <c r="G263">
        <f t="shared" si="23"/>
        <v>14.754273547934464</v>
      </c>
    </row>
    <row r="264" spans="1:7" ht="15">
      <c r="A264" s="1" t="s">
        <v>572</v>
      </c>
      <c r="B264" s="2">
        <f t="shared" si="18"/>
        <v>39783</v>
      </c>
      <c r="C264" s="14">
        <f t="shared" si="19"/>
        <v>0.7965277777777778</v>
      </c>
      <c r="D264" s="10">
        <f t="shared" si="20"/>
        <v>237.51535333333334</v>
      </c>
      <c r="E264" s="9">
        <f t="shared" si="21"/>
        <v>-1.7785499999999999</v>
      </c>
      <c r="F264" s="8">
        <f t="shared" si="22"/>
        <v>0.002706</v>
      </c>
      <c r="G264">
        <f t="shared" si="23"/>
        <v>14.754273547934464</v>
      </c>
    </row>
    <row r="265" spans="1:7" ht="15">
      <c r="A265" s="1" t="s">
        <v>573</v>
      </c>
      <c r="B265" s="2">
        <f t="shared" si="18"/>
        <v>39783</v>
      </c>
      <c r="C265" s="14">
        <f t="shared" si="19"/>
        <v>0.7972222222222222</v>
      </c>
      <c r="D265" s="10">
        <f t="shared" si="20"/>
        <v>237.68846805555555</v>
      </c>
      <c r="E265" s="9">
        <f t="shared" si="21"/>
        <v>-1.9195749999999998</v>
      </c>
      <c r="F265" s="8">
        <f t="shared" si="22"/>
        <v>0.002706</v>
      </c>
      <c r="G265">
        <f t="shared" si="23"/>
        <v>14.754273547934464</v>
      </c>
    </row>
    <row r="266" spans="1:7" ht="15">
      <c r="A266" s="1" t="s">
        <v>574</v>
      </c>
      <c r="B266" s="2">
        <f t="shared" si="18"/>
        <v>39783</v>
      </c>
      <c r="C266" s="14">
        <f t="shared" si="19"/>
        <v>0.7979166666666666</v>
      </c>
      <c r="D266" s="10">
        <f t="shared" si="20"/>
        <v>237.86137055555554</v>
      </c>
      <c r="E266" s="9">
        <f t="shared" si="21"/>
        <v>-2.0608666666666666</v>
      </c>
      <c r="F266" s="8">
        <f t="shared" si="22"/>
        <v>0.002707</v>
      </c>
      <c r="G266">
        <f t="shared" si="23"/>
        <v>14.748823199775163</v>
      </c>
    </row>
    <row r="267" spans="1:7" ht="15">
      <c r="A267" s="1" t="s">
        <v>575</v>
      </c>
      <c r="B267" s="2">
        <f t="shared" si="18"/>
        <v>39783</v>
      </c>
      <c r="C267" s="14">
        <f t="shared" si="19"/>
        <v>0.7986111111111112</v>
      </c>
      <c r="D267" s="10">
        <f t="shared" si="20"/>
        <v>238.03406277777776</v>
      </c>
      <c r="E267" s="9">
        <f t="shared" si="21"/>
        <v>-2.2024250000000003</v>
      </c>
      <c r="F267" s="8">
        <f t="shared" si="22"/>
        <v>0.002707</v>
      </c>
      <c r="G267">
        <f t="shared" si="23"/>
        <v>14.748823199775163</v>
      </c>
    </row>
    <row r="268" spans="1:7" ht="15">
      <c r="A268" s="1" t="s">
        <v>576</v>
      </c>
      <c r="B268" s="2">
        <f t="shared" si="18"/>
        <v>39783</v>
      </c>
      <c r="C268" s="14">
        <f t="shared" si="19"/>
        <v>0.7993055555555556</v>
      </c>
      <c r="D268" s="10">
        <f t="shared" si="20"/>
        <v>238.20654666666667</v>
      </c>
      <c r="E268" s="9">
        <f t="shared" si="21"/>
        <v>-2.34425</v>
      </c>
      <c r="F268" s="8">
        <f t="shared" si="22"/>
        <v>0.002707</v>
      </c>
      <c r="G268">
        <f t="shared" si="23"/>
        <v>14.748823199775163</v>
      </c>
    </row>
    <row r="269" spans="1:7" ht="15">
      <c r="A269" s="1" t="s">
        <v>577</v>
      </c>
      <c r="B269" s="2">
        <f t="shared" si="18"/>
        <v>39783</v>
      </c>
      <c r="C269" s="14">
        <f t="shared" si="19"/>
        <v>0.7999999999999999</v>
      </c>
      <c r="D269" s="10">
        <f t="shared" si="20"/>
        <v>238.37882333333334</v>
      </c>
      <c r="E269" s="9">
        <f t="shared" si="21"/>
        <v>-2.486338888888889</v>
      </c>
      <c r="F269" s="8">
        <f t="shared" si="22"/>
        <v>0.002707</v>
      </c>
      <c r="G269">
        <f t="shared" si="23"/>
        <v>14.748823199775163</v>
      </c>
    </row>
    <row r="270" spans="1:7" ht="15">
      <c r="A270" s="1" t="s">
        <v>578</v>
      </c>
      <c r="B270" s="2">
        <f t="shared" si="18"/>
        <v>39783</v>
      </c>
      <c r="C270" s="14">
        <f t="shared" si="19"/>
        <v>0.8006944444444444</v>
      </c>
      <c r="D270" s="10">
        <f t="shared" si="20"/>
        <v>238.55089472222224</v>
      </c>
      <c r="E270" s="9">
        <f t="shared" si="21"/>
        <v>-2.6286916666666666</v>
      </c>
      <c r="F270" s="8">
        <f t="shared" si="22"/>
        <v>0.002707</v>
      </c>
      <c r="G270">
        <f t="shared" si="23"/>
        <v>14.748823199775163</v>
      </c>
    </row>
    <row r="271" spans="1:7" ht="15">
      <c r="A271" s="1" t="s">
        <v>742</v>
      </c>
      <c r="B271" s="2">
        <f t="shared" si="18"/>
        <v>39783</v>
      </c>
      <c r="C271" s="14">
        <f t="shared" si="19"/>
        <v>0.8013888888888889</v>
      </c>
      <c r="D271" s="10">
        <f t="shared" si="20"/>
        <v>238.72276250000002</v>
      </c>
      <c r="E271" s="9">
        <f t="shared" si="21"/>
        <v>-2.7713027777777777</v>
      </c>
      <c r="F271" s="8">
        <f t="shared" si="22"/>
        <v>0.002707</v>
      </c>
      <c r="G271">
        <f t="shared" si="23"/>
        <v>14.748823199775163</v>
      </c>
    </row>
    <row r="272" spans="1:7" ht="15">
      <c r="A272" s="1" t="s">
        <v>579</v>
      </c>
      <c r="B272" s="2">
        <f t="shared" si="18"/>
        <v>39783</v>
      </c>
      <c r="C272" s="14">
        <f t="shared" si="19"/>
        <v>0.8020833333333334</v>
      </c>
      <c r="D272" s="10">
        <f t="shared" si="20"/>
        <v>238.89442833333334</v>
      </c>
      <c r="E272" s="9">
        <f t="shared" si="21"/>
        <v>-2.9141749999999997</v>
      </c>
      <c r="F272" s="8">
        <f t="shared" si="22"/>
        <v>0.002707</v>
      </c>
      <c r="G272">
        <f t="shared" si="23"/>
        <v>14.748823199775163</v>
      </c>
    </row>
    <row r="273" spans="1:7" ht="15">
      <c r="A273" s="1" t="s">
        <v>743</v>
      </c>
      <c r="B273" s="2">
        <f t="shared" si="18"/>
        <v>39783</v>
      </c>
      <c r="C273" s="14">
        <f t="shared" si="19"/>
        <v>0.8027777777777777</v>
      </c>
      <c r="D273" s="10">
        <f t="shared" si="20"/>
        <v>239.06589444444447</v>
      </c>
      <c r="E273" s="9">
        <f t="shared" si="21"/>
        <v>-3.0573055555555553</v>
      </c>
      <c r="F273" s="8">
        <f t="shared" si="22"/>
        <v>0.002707</v>
      </c>
      <c r="G273">
        <f t="shared" si="23"/>
        <v>14.748823199775163</v>
      </c>
    </row>
    <row r="274" spans="1:7" ht="15">
      <c r="A274" s="1" t="s">
        <v>580</v>
      </c>
      <c r="B274" s="2">
        <f aca="true" t="shared" si="24" ref="B274:B317">DATE(FIXED(MID(A274,9,4)),FIXED(MID(A274,4,3)),FIXED(MID(A274,1,3)))</f>
        <v>39783</v>
      </c>
      <c r="C274" s="14">
        <f aca="true" t="shared" si="25" ref="C274:C317">(VALUE(MID(A274,14,2))+VALUE(MID(A274,17,2))/60+VALUE(MID(A274,20,5))/3660)/24</f>
        <v>0.8034722222222223</v>
      </c>
      <c r="D274" s="10">
        <f aca="true" t="shared" si="26" ref="D274:D317">VALUE(MID(A274,27,3))+VALUE(MID(A274,31,2))/60+VALUE(MID(A274,34,7))/3600</f>
        <v>239.23716194444444</v>
      </c>
      <c r="E274" s="9">
        <f aca="true" t="shared" si="27" ref="E274:E317">(VALUE(MID(A274,42,2))+VALUE(MID(A274,45,2))/60+VALUE(MID(A274,48,7))/3600)*(IF(MID(A274,41,1)="-",-1,1))</f>
        <v>-3.200688888888889</v>
      </c>
      <c r="F274" s="8">
        <f aca="true" t="shared" si="28" ref="F274:F317">VALUE(MID(A274,56,9))</f>
        <v>0.002707</v>
      </c>
      <c r="G274">
        <f aca="true" t="shared" si="29" ref="G274:G317">DEGREES(ATAN($B$6/($B$8*F274)))*60</f>
        <v>14.748823199775163</v>
      </c>
    </row>
    <row r="275" spans="1:7" ht="15">
      <c r="A275" s="1" t="s">
        <v>581</v>
      </c>
      <c r="B275" s="2">
        <f t="shared" si="24"/>
        <v>39783</v>
      </c>
      <c r="C275" s="14">
        <f t="shared" si="25"/>
        <v>0.8041666666666667</v>
      </c>
      <c r="D275" s="10">
        <f t="shared" si="26"/>
        <v>239.40823277777778</v>
      </c>
      <c r="E275" s="9">
        <f t="shared" si="27"/>
        <v>-3.3443305555555556</v>
      </c>
      <c r="F275" s="8">
        <f t="shared" si="28"/>
        <v>0.002707</v>
      </c>
      <c r="G275">
        <f t="shared" si="29"/>
        <v>14.748823199775163</v>
      </c>
    </row>
    <row r="276" spans="1:7" ht="15">
      <c r="A276" s="1" t="s">
        <v>582</v>
      </c>
      <c r="B276" s="2">
        <f t="shared" si="24"/>
        <v>39783</v>
      </c>
      <c r="C276" s="14">
        <f t="shared" si="25"/>
        <v>0.8048611111111111</v>
      </c>
      <c r="D276" s="10">
        <f t="shared" si="26"/>
        <v>239.5791086111111</v>
      </c>
      <c r="E276" s="9">
        <f t="shared" si="27"/>
        <v>-3.4882222222222223</v>
      </c>
      <c r="F276" s="8">
        <f t="shared" si="28"/>
        <v>0.002708</v>
      </c>
      <c r="G276">
        <f t="shared" si="29"/>
        <v>14.74337687690972</v>
      </c>
    </row>
    <row r="277" spans="1:7" ht="15">
      <c r="A277" s="1" t="s">
        <v>583</v>
      </c>
      <c r="B277" s="2">
        <f t="shared" si="24"/>
        <v>39783</v>
      </c>
      <c r="C277" s="14">
        <f t="shared" si="25"/>
        <v>0.8055555555555555</v>
      </c>
      <c r="D277" s="10">
        <f t="shared" si="26"/>
        <v>239.74979138888887</v>
      </c>
      <c r="E277" s="9">
        <f t="shared" si="27"/>
        <v>-3.632363888888889</v>
      </c>
      <c r="F277" s="8">
        <f t="shared" si="28"/>
        <v>0.002708</v>
      </c>
      <c r="G277">
        <f t="shared" si="29"/>
        <v>14.74337687690972</v>
      </c>
    </row>
    <row r="278" spans="1:7" ht="15">
      <c r="A278" s="1" t="s">
        <v>584</v>
      </c>
      <c r="B278" s="2">
        <f t="shared" si="24"/>
        <v>39783</v>
      </c>
      <c r="C278" s="14">
        <f t="shared" si="25"/>
        <v>0.80625</v>
      </c>
      <c r="D278" s="10">
        <f t="shared" si="26"/>
        <v>239.92028305555556</v>
      </c>
      <c r="E278" s="9">
        <f t="shared" si="27"/>
        <v>-3.7767583333333334</v>
      </c>
      <c r="F278" s="8">
        <f t="shared" si="28"/>
        <v>0.002708</v>
      </c>
      <c r="G278">
        <f t="shared" si="29"/>
        <v>14.74337687690972</v>
      </c>
    </row>
    <row r="279" spans="1:7" ht="15">
      <c r="A279" s="1" t="s">
        <v>585</v>
      </c>
      <c r="B279" s="2">
        <f t="shared" si="24"/>
        <v>39783</v>
      </c>
      <c r="C279" s="14">
        <f t="shared" si="25"/>
        <v>0.8069444444444445</v>
      </c>
      <c r="D279" s="10">
        <f t="shared" si="26"/>
        <v>240.090585</v>
      </c>
      <c r="E279" s="9">
        <f t="shared" si="27"/>
        <v>-3.9213999999999998</v>
      </c>
      <c r="F279" s="8">
        <f t="shared" si="28"/>
        <v>0.002708</v>
      </c>
      <c r="G279">
        <f t="shared" si="29"/>
        <v>14.74337687690972</v>
      </c>
    </row>
    <row r="280" spans="1:7" ht="15">
      <c r="A280" s="1" t="s">
        <v>586</v>
      </c>
      <c r="B280" s="2">
        <f t="shared" si="24"/>
        <v>39783</v>
      </c>
      <c r="C280" s="14">
        <f t="shared" si="25"/>
        <v>0.8076388888888889</v>
      </c>
      <c r="D280" s="10">
        <f t="shared" si="26"/>
        <v>240.2606988888889</v>
      </c>
      <c r="E280" s="9">
        <f t="shared" si="27"/>
        <v>-4.066286111111111</v>
      </c>
      <c r="F280" s="8">
        <f t="shared" si="28"/>
        <v>0.002708</v>
      </c>
      <c r="G280">
        <f t="shared" si="29"/>
        <v>14.74337687690972</v>
      </c>
    </row>
    <row r="281" spans="1:7" ht="15">
      <c r="A281" s="1" t="s">
        <v>587</v>
      </c>
      <c r="B281" s="2">
        <f t="shared" si="24"/>
        <v>39783</v>
      </c>
      <c r="C281" s="14">
        <f t="shared" si="25"/>
        <v>0.8083333333333332</v>
      </c>
      <c r="D281" s="10">
        <f t="shared" si="26"/>
        <v>240.4306272222222</v>
      </c>
      <c r="E281" s="9">
        <f t="shared" si="27"/>
        <v>-4.211416666666667</v>
      </c>
      <c r="F281" s="8">
        <f t="shared" si="28"/>
        <v>0.002708</v>
      </c>
      <c r="G281">
        <f t="shared" si="29"/>
        <v>14.74337687690972</v>
      </c>
    </row>
    <row r="282" spans="1:7" ht="15">
      <c r="A282" s="1" t="s">
        <v>588</v>
      </c>
      <c r="B282" s="2">
        <f t="shared" si="24"/>
        <v>39783</v>
      </c>
      <c r="C282" s="14">
        <f t="shared" si="25"/>
        <v>0.8090277777777778</v>
      </c>
      <c r="D282" s="10">
        <f t="shared" si="26"/>
        <v>240.60037111111112</v>
      </c>
      <c r="E282" s="9">
        <f t="shared" si="27"/>
        <v>-4.356791666666666</v>
      </c>
      <c r="F282" s="8">
        <f t="shared" si="28"/>
        <v>0.002708</v>
      </c>
      <c r="G282">
        <f t="shared" si="29"/>
        <v>14.74337687690972</v>
      </c>
    </row>
    <row r="283" spans="1:7" ht="15">
      <c r="A283" s="1" t="s">
        <v>744</v>
      </c>
      <c r="B283" s="2">
        <f t="shared" si="24"/>
        <v>39783</v>
      </c>
      <c r="C283" s="14">
        <f t="shared" si="25"/>
        <v>0.8097222222222222</v>
      </c>
      <c r="D283" s="10">
        <f t="shared" si="26"/>
        <v>240.7699327777778</v>
      </c>
      <c r="E283" s="9">
        <f t="shared" si="27"/>
        <v>-4.502408333333333</v>
      </c>
      <c r="F283" s="8">
        <f t="shared" si="28"/>
        <v>0.002708</v>
      </c>
      <c r="G283">
        <f t="shared" si="29"/>
        <v>14.74337687690972</v>
      </c>
    </row>
    <row r="284" spans="1:7" ht="15">
      <c r="A284" s="1" t="s">
        <v>589</v>
      </c>
      <c r="B284" s="2">
        <f t="shared" si="24"/>
        <v>39783</v>
      </c>
      <c r="C284" s="14">
        <f t="shared" si="25"/>
        <v>0.8104166666666667</v>
      </c>
      <c r="D284" s="10">
        <f t="shared" si="26"/>
        <v>240.93931361111112</v>
      </c>
      <c r="E284" s="9">
        <f t="shared" si="27"/>
        <v>-4.648263888888889</v>
      </c>
      <c r="F284" s="8">
        <f t="shared" si="28"/>
        <v>0.002708</v>
      </c>
      <c r="G284">
        <f t="shared" si="29"/>
        <v>14.74337687690972</v>
      </c>
    </row>
    <row r="285" spans="1:7" ht="15">
      <c r="A285" s="1" t="s">
        <v>590</v>
      </c>
      <c r="B285" s="2">
        <f t="shared" si="24"/>
        <v>39783</v>
      </c>
      <c r="C285" s="14">
        <f t="shared" si="25"/>
        <v>0.811111111111111</v>
      </c>
      <c r="D285" s="10">
        <f t="shared" si="26"/>
        <v>241.1085158333333</v>
      </c>
      <c r="E285" s="9">
        <f t="shared" si="27"/>
        <v>-4.794358333333333</v>
      </c>
      <c r="F285" s="8">
        <f t="shared" si="28"/>
        <v>0.002708</v>
      </c>
      <c r="G285">
        <f t="shared" si="29"/>
        <v>14.74337687690972</v>
      </c>
    </row>
    <row r="286" spans="1:7" ht="15">
      <c r="A286" s="1" t="s">
        <v>591</v>
      </c>
      <c r="B286" s="2">
        <f t="shared" si="24"/>
        <v>39783</v>
      </c>
      <c r="C286" s="14">
        <f t="shared" si="25"/>
        <v>0.8118055555555556</v>
      </c>
      <c r="D286" s="10">
        <f t="shared" si="26"/>
        <v>241.27754111111113</v>
      </c>
      <c r="E286" s="9">
        <f t="shared" si="27"/>
        <v>-4.940688888888889</v>
      </c>
      <c r="F286" s="8">
        <f t="shared" si="28"/>
        <v>0.002709</v>
      </c>
      <c r="G286">
        <f t="shared" si="29"/>
        <v>14.73793457488054</v>
      </c>
    </row>
    <row r="287" spans="1:7" ht="15">
      <c r="A287" s="1" t="s">
        <v>592</v>
      </c>
      <c r="B287" s="2">
        <f t="shared" si="24"/>
        <v>39783</v>
      </c>
      <c r="C287" s="14">
        <f t="shared" si="25"/>
        <v>0.8125</v>
      </c>
      <c r="D287" s="10">
        <f t="shared" si="26"/>
        <v>241.44639138888888</v>
      </c>
      <c r="E287" s="9">
        <f t="shared" si="27"/>
        <v>-5.087255555555555</v>
      </c>
      <c r="F287" s="8">
        <f t="shared" si="28"/>
        <v>0.002709</v>
      </c>
      <c r="G287">
        <f t="shared" si="29"/>
        <v>14.73793457488054</v>
      </c>
    </row>
    <row r="288" spans="1:7" ht="15">
      <c r="A288" s="1" t="s">
        <v>593</v>
      </c>
      <c r="B288" s="2">
        <f t="shared" si="24"/>
        <v>39783</v>
      </c>
      <c r="C288" s="14">
        <f t="shared" si="25"/>
        <v>0.8131944444444444</v>
      </c>
      <c r="D288" s="10">
        <f t="shared" si="26"/>
        <v>241.61506833333334</v>
      </c>
      <c r="E288" s="9">
        <f t="shared" si="27"/>
        <v>-5.234055555555556</v>
      </c>
      <c r="F288" s="8">
        <f t="shared" si="28"/>
        <v>0.002709</v>
      </c>
      <c r="G288">
        <f t="shared" si="29"/>
        <v>14.73793457488054</v>
      </c>
    </row>
    <row r="289" spans="1:7" ht="15">
      <c r="A289" s="1" t="s">
        <v>594</v>
      </c>
      <c r="B289" s="2">
        <f t="shared" si="24"/>
        <v>39783</v>
      </c>
      <c r="C289" s="14">
        <f t="shared" si="25"/>
        <v>0.813888888888889</v>
      </c>
      <c r="D289" s="10">
        <f t="shared" si="26"/>
        <v>241.7835738888889</v>
      </c>
      <c r="E289" s="9">
        <f t="shared" si="27"/>
        <v>-5.381088888888889</v>
      </c>
      <c r="F289" s="8">
        <f t="shared" si="28"/>
        <v>0.002709</v>
      </c>
      <c r="G289">
        <f t="shared" si="29"/>
        <v>14.73793457488054</v>
      </c>
    </row>
    <row r="290" spans="1:7" ht="15">
      <c r="A290" s="1" t="s">
        <v>595</v>
      </c>
      <c r="B290" s="2">
        <f t="shared" si="24"/>
        <v>39783</v>
      </c>
      <c r="C290" s="14">
        <f t="shared" si="25"/>
        <v>0.8145833333333333</v>
      </c>
      <c r="D290" s="10">
        <f t="shared" si="26"/>
        <v>241.95191</v>
      </c>
      <c r="E290" s="9">
        <f t="shared" si="27"/>
        <v>-5.52835</v>
      </c>
      <c r="F290" s="8">
        <f t="shared" si="28"/>
        <v>0.002709</v>
      </c>
      <c r="G290">
        <f t="shared" si="29"/>
        <v>14.73793457488054</v>
      </c>
    </row>
    <row r="291" spans="1:7" ht="15">
      <c r="A291" s="1" t="s">
        <v>596</v>
      </c>
      <c r="B291" s="2">
        <f t="shared" si="24"/>
        <v>39783</v>
      </c>
      <c r="C291" s="14">
        <f t="shared" si="25"/>
        <v>0.8152777777777778</v>
      </c>
      <c r="D291" s="10">
        <f t="shared" si="26"/>
        <v>242.12007861111113</v>
      </c>
      <c r="E291" s="9">
        <f t="shared" si="27"/>
        <v>-5.675841666666667</v>
      </c>
      <c r="F291" s="8">
        <f t="shared" si="28"/>
        <v>0.002709</v>
      </c>
      <c r="G291">
        <f t="shared" si="29"/>
        <v>14.73793457488054</v>
      </c>
    </row>
    <row r="292" spans="1:7" ht="15">
      <c r="A292" s="1" t="s">
        <v>597</v>
      </c>
      <c r="B292" s="2">
        <f t="shared" si="24"/>
        <v>39783</v>
      </c>
      <c r="C292" s="14">
        <f t="shared" si="25"/>
        <v>0.8159722222222222</v>
      </c>
      <c r="D292" s="10">
        <f t="shared" si="26"/>
        <v>242.28808138888888</v>
      </c>
      <c r="E292" s="9">
        <f t="shared" si="27"/>
        <v>-5.823561111111111</v>
      </c>
      <c r="F292" s="8">
        <f t="shared" si="28"/>
        <v>0.002709</v>
      </c>
      <c r="G292">
        <f t="shared" si="29"/>
        <v>14.73793457488054</v>
      </c>
    </row>
    <row r="293" spans="1:7" ht="15">
      <c r="A293" s="1" t="s">
        <v>745</v>
      </c>
      <c r="B293" s="2">
        <f t="shared" si="24"/>
        <v>39783</v>
      </c>
      <c r="C293" s="14">
        <f t="shared" si="25"/>
        <v>0.8166666666666668</v>
      </c>
      <c r="D293" s="10">
        <f t="shared" si="26"/>
        <v>242.45592027777778</v>
      </c>
      <c r="E293" s="9">
        <f t="shared" si="27"/>
        <v>-5.971505555555556</v>
      </c>
      <c r="F293" s="8">
        <f t="shared" si="28"/>
        <v>0.002709</v>
      </c>
      <c r="G293">
        <f t="shared" si="29"/>
        <v>14.73793457488054</v>
      </c>
    </row>
    <row r="294" spans="1:7" ht="15">
      <c r="A294" s="1" t="s">
        <v>746</v>
      </c>
      <c r="B294" s="2">
        <f t="shared" si="24"/>
        <v>39783</v>
      </c>
      <c r="C294" s="14">
        <f t="shared" si="25"/>
        <v>0.8173611111111111</v>
      </c>
      <c r="D294" s="10">
        <f t="shared" si="26"/>
        <v>242.62359722222223</v>
      </c>
      <c r="E294" s="9">
        <f t="shared" si="27"/>
        <v>-6.119675</v>
      </c>
      <c r="F294" s="8">
        <f t="shared" si="28"/>
        <v>0.002709</v>
      </c>
      <c r="G294">
        <f t="shared" si="29"/>
        <v>14.73793457488054</v>
      </c>
    </row>
    <row r="295" spans="1:7" ht="15">
      <c r="A295" s="1" t="s">
        <v>598</v>
      </c>
      <c r="B295" s="2">
        <f t="shared" si="24"/>
        <v>39783</v>
      </c>
      <c r="C295" s="14">
        <f t="shared" si="25"/>
        <v>0.8180555555555555</v>
      </c>
      <c r="D295" s="10">
        <f t="shared" si="26"/>
        <v>242.79111388888887</v>
      </c>
      <c r="E295" s="9">
        <f t="shared" si="27"/>
        <v>-6.268066666666667</v>
      </c>
      <c r="F295" s="8">
        <f t="shared" si="28"/>
        <v>0.002709</v>
      </c>
      <c r="G295">
        <f t="shared" si="29"/>
        <v>14.73793457488054</v>
      </c>
    </row>
    <row r="296" spans="1:7" ht="15">
      <c r="A296" s="1" t="s">
        <v>747</v>
      </c>
      <c r="B296" s="2">
        <f t="shared" si="24"/>
        <v>39783</v>
      </c>
      <c r="C296" s="14">
        <f t="shared" si="25"/>
        <v>0.81875</v>
      </c>
      <c r="D296" s="10">
        <f t="shared" si="26"/>
        <v>242.9584725</v>
      </c>
      <c r="E296" s="9">
        <f t="shared" si="27"/>
        <v>-6.416677777777778</v>
      </c>
      <c r="F296" s="8">
        <f t="shared" si="28"/>
        <v>0.00271</v>
      </c>
      <c r="G296">
        <f t="shared" si="29"/>
        <v>14.732496289236634</v>
      </c>
    </row>
    <row r="297" spans="1:7" ht="15">
      <c r="A297" s="1" t="s">
        <v>599</v>
      </c>
      <c r="B297" s="2">
        <f t="shared" si="24"/>
        <v>39783</v>
      </c>
      <c r="C297" s="14">
        <f t="shared" si="25"/>
        <v>0.8194444444444445</v>
      </c>
      <c r="D297" s="10">
        <f t="shared" si="26"/>
        <v>243.12567472222224</v>
      </c>
      <c r="E297" s="9">
        <f t="shared" si="27"/>
        <v>-6.565511111111111</v>
      </c>
      <c r="F297" s="8">
        <f t="shared" si="28"/>
        <v>0.00271</v>
      </c>
      <c r="G297">
        <f t="shared" si="29"/>
        <v>14.732496289236634</v>
      </c>
    </row>
    <row r="298" spans="1:7" ht="15">
      <c r="A298" s="1" t="s">
        <v>600</v>
      </c>
      <c r="B298" s="2">
        <f t="shared" si="24"/>
        <v>39783</v>
      </c>
      <c r="C298" s="14">
        <f t="shared" si="25"/>
        <v>0.8201388888888889</v>
      </c>
      <c r="D298" s="10">
        <f t="shared" si="26"/>
        <v>243.29272277777778</v>
      </c>
      <c r="E298" s="9">
        <f t="shared" si="27"/>
        <v>-6.714561111111111</v>
      </c>
      <c r="F298" s="8">
        <f t="shared" si="28"/>
        <v>0.00271</v>
      </c>
      <c r="G298">
        <f t="shared" si="29"/>
        <v>14.732496289236634</v>
      </c>
    </row>
    <row r="299" spans="1:7" ht="15">
      <c r="A299" s="1" t="s">
        <v>601</v>
      </c>
      <c r="B299" s="2">
        <f t="shared" si="24"/>
        <v>39783</v>
      </c>
      <c r="C299" s="14">
        <f t="shared" si="25"/>
        <v>0.8208333333333333</v>
      </c>
      <c r="D299" s="10">
        <f t="shared" si="26"/>
        <v>243.4596186111111</v>
      </c>
      <c r="E299" s="9">
        <f t="shared" si="27"/>
        <v>-6.863830555555555</v>
      </c>
      <c r="F299" s="8">
        <f t="shared" si="28"/>
        <v>0.00271</v>
      </c>
      <c r="G299">
        <f t="shared" si="29"/>
        <v>14.732496289236634</v>
      </c>
    </row>
    <row r="300" spans="1:7" ht="15">
      <c r="A300" s="1" t="s">
        <v>602</v>
      </c>
      <c r="B300" s="2">
        <f t="shared" si="24"/>
        <v>39783</v>
      </c>
      <c r="C300" s="14">
        <f t="shared" si="25"/>
        <v>0.8215277777777777</v>
      </c>
      <c r="D300" s="10">
        <f t="shared" si="26"/>
        <v>243.62636361111112</v>
      </c>
      <c r="E300" s="9">
        <f t="shared" si="27"/>
        <v>-7.013311111111111</v>
      </c>
      <c r="F300" s="8">
        <f t="shared" si="28"/>
        <v>0.00271</v>
      </c>
      <c r="G300">
        <f t="shared" si="29"/>
        <v>14.732496289236634</v>
      </c>
    </row>
    <row r="301" spans="1:7" ht="15">
      <c r="A301" s="1" t="s">
        <v>603</v>
      </c>
      <c r="B301" s="2">
        <f t="shared" si="24"/>
        <v>39783</v>
      </c>
      <c r="C301" s="14">
        <f t="shared" si="25"/>
        <v>0.8222222222222223</v>
      </c>
      <c r="D301" s="10">
        <f t="shared" si="26"/>
        <v>243.79296027777778</v>
      </c>
      <c r="E301" s="9">
        <f t="shared" si="27"/>
        <v>-7.163008333333334</v>
      </c>
      <c r="F301" s="8">
        <f t="shared" si="28"/>
        <v>0.00271</v>
      </c>
      <c r="G301">
        <f t="shared" si="29"/>
        <v>14.732496289236634</v>
      </c>
    </row>
    <row r="302" spans="1:7" ht="15">
      <c r="A302" s="1" t="s">
        <v>604</v>
      </c>
      <c r="B302" s="2">
        <f t="shared" si="24"/>
        <v>39783</v>
      </c>
      <c r="C302" s="14">
        <f t="shared" si="25"/>
        <v>0.8229166666666666</v>
      </c>
      <c r="D302" s="10">
        <f t="shared" si="26"/>
        <v>243.95941055555554</v>
      </c>
      <c r="E302" s="9">
        <f t="shared" si="27"/>
        <v>-7.312916666666666</v>
      </c>
      <c r="F302" s="8">
        <f t="shared" si="28"/>
        <v>0.00271</v>
      </c>
      <c r="G302">
        <f t="shared" si="29"/>
        <v>14.732496289236634</v>
      </c>
    </row>
    <row r="303" spans="1:7" ht="15">
      <c r="A303" s="1" t="s">
        <v>605</v>
      </c>
      <c r="B303" s="2">
        <f t="shared" si="24"/>
        <v>39783</v>
      </c>
      <c r="C303" s="14">
        <f t="shared" si="25"/>
        <v>0.8236111111111111</v>
      </c>
      <c r="D303" s="10">
        <f t="shared" si="26"/>
        <v>244.12571611111113</v>
      </c>
      <c r="E303" s="9">
        <f t="shared" si="27"/>
        <v>-7.463036111111111</v>
      </c>
      <c r="F303" s="8">
        <f t="shared" si="28"/>
        <v>0.00271</v>
      </c>
      <c r="G303">
        <f t="shared" si="29"/>
        <v>14.732496289236634</v>
      </c>
    </row>
    <row r="304" spans="1:7" ht="15">
      <c r="A304" s="1" t="s">
        <v>748</v>
      </c>
      <c r="B304" s="2">
        <f t="shared" si="24"/>
        <v>39783</v>
      </c>
      <c r="C304" s="14">
        <f t="shared" si="25"/>
        <v>0.8243055555555556</v>
      </c>
      <c r="D304" s="10">
        <f t="shared" si="26"/>
        <v>244.29187916666666</v>
      </c>
      <c r="E304" s="9">
        <f t="shared" si="27"/>
        <v>-7.613363888888888</v>
      </c>
      <c r="F304" s="8">
        <f t="shared" si="28"/>
        <v>0.00271</v>
      </c>
      <c r="G304">
        <f t="shared" si="29"/>
        <v>14.732496289236634</v>
      </c>
    </row>
    <row r="305" spans="1:7" ht="15">
      <c r="A305" s="1" t="s">
        <v>606</v>
      </c>
      <c r="B305" s="2">
        <f t="shared" si="24"/>
        <v>39783</v>
      </c>
      <c r="C305" s="14">
        <f t="shared" si="25"/>
        <v>0.8250000000000001</v>
      </c>
      <c r="D305" s="10">
        <f t="shared" si="26"/>
        <v>244.45790138888887</v>
      </c>
      <c r="E305" s="9">
        <f t="shared" si="27"/>
        <v>-7.7639</v>
      </c>
      <c r="F305" s="8">
        <f t="shared" si="28"/>
        <v>0.00271</v>
      </c>
      <c r="G305">
        <f t="shared" si="29"/>
        <v>14.732496289236634</v>
      </c>
    </row>
    <row r="306" spans="1:7" ht="15">
      <c r="A306" s="1" t="s">
        <v>749</v>
      </c>
      <c r="B306" s="2">
        <f t="shared" si="24"/>
        <v>39783</v>
      </c>
      <c r="C306" s="14">
        <f t="shared" si="25"/>
        <v>0.8256944444444444</v>
      </c>
      <c r="D306" s="10">
        <f t="shared" si="26"/>
        <v>244.62378527777778</v>
      </c>
      <c r="E306" s="9">
        <f t="shared" si="27"/>
        <v>-7.914641666666667</v>
      </c>
      <c r="F306" s="8">
        <f t="shared" si="28"/>
        <v>0.002711</v>
      </c>
      <c r="G306">
        <f t="shared" si="29"/>
        <v>14.727062015533567</v>
      </c>
    </row>
    <row r="307" spans="1:7" ht="15">
      <c r="A307" s="1" t="s">
        <v>750</v>
      </c>
      <c r="B307" s="2">
        <f t="shared" si="24"/>
        <v>39783</v>
      </c>
      <c r="C307" s="14">
        <f t="shared" si="25"/>
        <v>0.8263888888888888</v>
      </c>
      <c r="D307" s="10">
        <f t="shared" si="26"/>
        <v>244.78953222222222</v>
      </c>
      <c r="E307" s="9">
        <f t="shared" si="27"/>
        <v>-8.06558888888889</v>
      </c>
      <c r="F307" s="8">
        <f t="shared" si="28"/>
        <v>0.002711</v>
      </c>
      <c r="G307">
        <f t="shared" si="29"/>
        <v>14.727062015533567</v>
      </c>
    </row>
    <row r="308" spans="1:7" ht="15">
      <c r="A308" s="1" t="s">
        <v>607</v>
      </c>
      <c r="B308" s="2">
        <f t="shared" si="24"/>
        <v>39783</v>
      </c>
      <c r="C308" s="14">
        <f t="shared" si="25"/>
        <v>0.8270833333333334</v>
      </c>
      <c r="D308" s="10">
        <f t="shared" si="26"/>
        <v>244.9551447222222</v>
      </c>
      <c r="E308" s="9">
        <f t="shared" si="27"/>
        <v>-8.216738888888889</v>
      </c>
      <c r="F308" s="8">
        <f t="shared" si="28"/>
        <v>0.002711</v>
      </c>
      <c r="G308">
        <f t="shared" si="29"/>
        <v>14.727062015533567</v>
      </c>
    </row>
    <row r="309" spans="1:7" ht="15">
      <c r="A309" s="1" t="s">
        <v>608</v>
      </c>
      <c r="B309" s="2">
        <f t="shared" si="24"/>
        <v>39783</v>
      </c>
      <c r="C309" s="14">
        <f t="shared" si="25"/>
        <v>0.8277777777777778</v>
      </c>
      <c r="D309" s="10">
        <f t="shared" si="26"/>
        <v>245.12062444444445</v>
      </c>
      <c r="E309" s="9">
        <f t="shared" si="27"/>
        <v>-8.36808888888889</v>
      </c>
      <c r="F309" s="8">
        <f t="shared" si="28"/>
        <v>0.002711</v>
      </c>
      <c r="G309">
        <f t="shared" si="29"/>
        <v>14.727062015533567</v>
      </c>
    </row>
    <row r="310" spans="1:7" ht="15">
      <c r="A310" s="1" t="s">
        <v>609</v>
      </c>
      <c r="B310" s="2">
        <f t="shared" si="24"/>
        <v>39783</v>
      </c>
      <c r="C310" s="14">
        <f t="shared" si="25"/>
        <v>0.8284722222222222</v>
      </c>
      <c r="D310" s="10">
        <f t="shared" si="26"/>
        <v>245.2859736111111</v>
      </c>
      <c r="E310" s="9">
        <f t="shared" si="27"/>
        <v>-8.519641666666667</v>
      </c>
      <c r="F310" s="8">
        <f t="shared" si="28"/>
        <v>0.002711</v>
      </c>
      <c r="G310">
        <f t="shared" si="29"/>
        <v>14.727062015533567</v>
      </c>
    </row>
    <row r="311" spans="1:7" ht="15">
      <c r="A311" s="1" t="s">
        <v>610</v>
      </c>
      <c r="B311" s="2">
        <f t="shared" si="24"/>
        <v>39783</v>
      </c>
      <c r="C311" s="14">
        <f t="shared" si="25"/>
        <v>0.8291666666666666</v>
      </c>
      <c r="D311" s="10">
        <f t="shared" si="26"/>
        <v>245.45119416666665</v>
      </c>
      <c r="E311" s="9">
        <f t="shared" si="27"/>
        <v>-8.671391666666667</v>
      </c>
      <c r="F311" s="8">
        <f t="shared" si="28"/>
        <v>0.002711</v>
      </c>
      <c r="G311">
        <f t="shared" si="29"/>
        <v>14.727062015533567</v>
      </c>
    </row>
    <row r="312" spans="1:7" ht="15">
      <c r="A312" s="1" t="s">
        <v>611</v>
      </c>
      <c r="B312" s="2">
        <f t="shared" si="24"/>
        <v>39783</v>
      </c>
      <c r="C312" s="14">
        <f t="shared" si="25"/>
        <v>0.8298611111111112</v>
      </c>
      <c r="D312" s="10">
        <f t="shared" si="26"/>
        <v>245.61628805555554</v>
      </c>
      <c r="E312" s="9">
        <f t="shared" si="27"/>
        <v>-8.823341666666666</v>
      </c>
      <c r="F312" s="8">
        <f t="shared" si="28"/>
        <v>0.002711</v>
      </c>
      <c r="G312">
        <f t="shared" si="29"/>
        <v>14.727062015533567</v>
      </c>
    </row>
    <row r="313" spans="1:7" ht="15">
      <c r="A313" s="1" t="s">
        <v>612</v>
      </c>
      <c r="B313" s="2">
        <f t="shared" si="24"/>
        <v>39783</v>
      </c>
      <c r="C313" s="14">
        <f t="shared" si="25"/>
        <v>0.8305555555555556</v>
      </c>
      <c r="D313" s="10">
        <f t="shared" si="26"/>
        <v>245.7812577777778</v>
      </c>
      <c r="E313" s="9">
        <f t="shared" si="27"/>
        <v>-8.975486111111111</v>
      </c>
      <c r="F313" s="8">
        <f t="shared" si="28"/>
        <v>0.002711</v>
      </c>
      <c r="G313">
        <f t="shared" si="29"/>
        <v>14.727062015533567</v>
      </c>
    </row>
    <row r="314" spans="1:7" ht="15">
      <c r="A314" s="1" t="s">
        <v>613</v>
      </c>
      <c r="B314" s="2">
        <f t="shared" si="24"/>
        <v>39783</v>
      </c>
      <c r="C314" s="14">
        <f t="shared" si="25"/>
        <v>0.8312499999999999</v>
      </c>
      <c r="D314" s="10">
        <f t="shared" si="26"/>
        <v>245.94610472222223</v>
      </c>
      <c r="E314" s="9">
        <f t="shared" si="27"/>
        <v>-9.127825</v>
      </c>
      <c r="F314" s="8">
        <f t="shared" si="28"/>
        <v>0.002711</v>
      </c>
      <c r="G314">
        <f t="shared" si="29"/>
        <v>14.727062015533567</v>
      </c>
    </row>
    <row r="315" spans="1:7" ht="15">
      <c r="A315" s="1" t="s">
        <v>614</v>
      </c>
      <c r="B315" s="2">
        <f t="shared" si="24"/>
        <v>39783</v>
      </c>
      <c r="C315" s="14">
        <f t="shared" si="25"/>
        <v>0.8319444444444444</v>
      </c>
      <c r="D315" s="10">
        <f t="shared" si="26"/>
        <v>246.1108313888889</v>
      </c>
      <c r="E315" s="9">
        <f t="shared" si="27"/>
        <v>-9.280355555555557</v>
      </c>
      <c r="F315" s="8">
        <f t="shared" si="28"/>
        <v>0.002711</v>
      </c>
      <c r="G315">
        <f t="shared" si="29"/>
        <v>14.727062015533567</v>
      </c>
    </row>
    <row r="316" spans="1:7" ht="15">
      <c r="A316" s="1" t="s">
        <v>951</v>
      </c>
      <c r="B316" s="2">
        <f t="shared" si="24"/>
        <v>39783</v>
      </c>
      <c r="C316" s="14">
        <f t="shared" si="25"/>
        <v>0.8326388888888889</v>
      </c>
      <c r="D316" s="10">
        <f t="shared" si="26"/>
        <v>246.27544</v>
      </c>
      <c r="E316" s="9">
        <f t="shared" si="27"/>
        <v>-9.433077777777777</v>
      </c>
      <c r="F316" s="8">
        <f t="shared" si="28"/>
        <v>0.002712</v>
      </c>
      <c r="G316">
        <f t="shared" si="29"/>
        <v>14.721631749333458</v>
      </c>
    </row>
    <row r="317" spans="1:7" ht="15">
      <c r="A317" s="1" t="s">
        <v>615</v>
      </c>
      <c r="B317" s="2">
        <f t="shared" si="24"/>
        <v>39783</v>
      </c>
      <c r="C317" s="14">
        <f t="shared" si="25"/>
        <v>0.8333333333333334</v>
      </c>
      <c r="D317" s="10">
        <f t="shared" si="26"/>
        <v>246.43993194444445</v>
      </c>
      <c r="E317" s="9">
        <f t="shared" si="27"/>
        <v>-9.585991666666667</v>
      </c>
      <c r="F317" s="8">
        <f t="shared" si="28"/>
        <v>0.002712</v>
      </c>
      <c r="G317">
        <f t="shared" si="29"/>
        <v>14.721631749333458</v>
      </c>
    </row>
    <row r="381" ht="15">
      <c r="A381" s="1" t="s">
        <v>67</v>
      </c>
    </row>
    <row r="382" ht="15">
      <c r="A382" s="1" t="s">
        <v>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7"/>
  <sheetViews>
    <sheetView zoomScale="85" zoomScaleNormal="85" workbookViewId="0" topLeftCell="A1">
      <selection activeCell="D1" sqref="D1:E16384"/>
    </sheetView>
  </sheetViews>
  <sheetFormatPr defaultColWidth="12" defaultRowHeight="12.75"/>
  <cols>
    <col min="1" max="1" width="127.66015625" style="3" customWidth="1"/>
    <col min="2" max="3" width="12" style="2" customWidth="1"/>
    <col min="7" max="7" width="8.66015625" style="0" customWidth="1"/>
  </cols>
  <sheetData>
    <row r="1" ht="15">
      <c r="A1" s="1" t="s">
        <v>65</v>
      </c>
    </row>
    <row r="2" ht="15">
      <c r="A2" s="1" t="s">
        <v>66</v>
      </c>
    </row>
    <row r="3" ht="15">
      <c r="A3" s="1" t="s">
        <v>65</v>
      </c>
    </row>
    <row r="4" ht="15">
      <c r="A4" s="1" t="s">
        <v>67</v>
      </c>
    </row>
    <row r="5" ht="15">
      <c r="A5" s="1" t="s">
        <v>616</v>
      </c>
    </row>
    <row r="6" ht="15">
      <c r="A6" s="1" t="s">
        <v>69</v>
      </c>
    </row>
    <row r="7" ht="15">
      <c r="A7" s="1" t="s">
        <v>70</v>
      </c>
    </row>
    <row r="8" ht="15">
      <c r="A8" s="1" t="s">
        <v>645</v>
      </c>
    </row>
    <row r="9" ht="15">
      <c r="A9" s="1" t="s">
        <v>922</v>
      </c>
    </row>
    <row r="10" ht="15">
      <c r="A10" s="1" t="s">
        <v>923</v>
      </c>
    </row>
    <row r="11" ht="15">
      <c r="A11" s="1" t="s">
        <v>67</v>
      </c>
    </row>
    <row r="12" ht="15">
      <c r="A12" s="1" t="s">
        <v>65</v>
      </c>
    </row>
    <row r="13" s="4" customFormat="1" ht="15">
      <c r="A13" s="1" t="s">
        <v>67</v>
      </c>
    </row>
    <row r="14" spans="1:7" s="4" customFormat="1" ht="15">
      <c r="A14" s="1" t="s">
        <v>924</v>
      </c>
      <c r="B14" s="6" t="s">
        <v>83</v>
      </c>
      <c r="C14" s="5" t="s">
        <v>90</v>
      </c>
      <c r="D14" s="6" t="s">
        <v>75</v>
      </c>
      <c r="E14" s="5" t="s">
        <v>76</v>
      </c>
      <c r="F14" s="5" t="s">
        <v>84</v>
      </c>
      <c r="G14" s="5" t="s">
        <v>85</v>
      </c>
    </row>
    <row r="15" spans="1:7" ht="15">
      <c r="A15" s="1" t="s">
        <v>925</v>
      </c>
      <c r="B15" s="7"/>
      <c r="C15" s="7"/>
      <c r="D15" s="4"/>
      <c r="E15" s="4"/>
      <c r="F15" s="4"/>
      <c r="G15" s="4"/>
    </row>
    <row r="16" spans="1:7" ht="15">
      <c r="A16" s="1" t="s">
        <v>67</v>
      </c>
      <c r="D16" s="10"/>
      <c r="E16" s="9"/>
      <c r="F16" s="8"/>
      <c r="G16" s="11"/>
    </row>
    <row r="17" spans="1:7" ht="15">
      <c r="A17" s="1" t="s">
        <v>952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VALUE(MID(A17,27,3))+VALUE(MID(A17,31,2))/60+VALUE(MID(A17,34,7))/3600</f>
        <v>185.68782638888888</v>
      </c>
      <c r="E17" s="9">
        <f>(VALUE(MID(A17,42,2))+VALUE(MID(A17,45,2))/60+VALUE(MID(A17,48,7))/3600)*(IF(MID(A17,41,1)="-",-1,1))</f>
        <v>20.18391388888889</v>
      </c>
      <c r="F17" s="8">
        <f>VALUE(MID(A17,56,9))</f>
        <v>1.004417</v>
      </c>
      <c r="G17" s="11" t="e">
        <f>DEGREES(ATAN($B$6/($B$8*F17)))*60</f>
        <v>#DIV/0!</v>
      </c>
    </row>
    <row r="18" spans="1:7" ht="15">
      <c r="A18" s="1" t="s">
        <v>953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185.93040472222222</v>
      </c>
      <c r="E18" s="9">
        <f aca="true" t="shared" si="3" ref="E18:E81">(VALUE(MID(A18,42,2))+VALUE(MID(A18,45,2))/60+VALUE(MID(A18,48,7))/3600)*(IF(MID(A18,41,1)="-",-1,1))</f>
        <v>20.166391666666666</v>
      </c>
      <c r="F18" s="8">
        <f aca="true" t="shared" si="4" ref="F18:F81">VALUE(MID(A18,56,9))</f>
        <v>1.004412</v>
      </c>
      <c r="G18" s="11" t="e">
        <f aca="true" t="shared" si="5" ref="G18:G81">DEGREES(ATAN($B$6/($B$8*F18)))*60</f>
        <v>#DIV/0!</v>
      </c>
    </row>
    <row r="19" spans="1:7" ht="15">
      <c r="A19" s="1" t="s">
        <v>954</v>
      </c>
      <c r="B19" s="2">
        <f t="shared" si="0"/>
        <v>39783</v>
      </c>
      <c r="C19" s="2">
        <f t="shared" si="1"/>
        <v>0.6263888888888889</v>
      </c>
      <c r="D19" s="10">
        <f t="shared" si="2"/>
        <v>186.17289416666665</v>
      </c>
      <c r="E19" s="9">
        <f t="shared" si="3"/>
        <v>20.148133333333334</v>
      </c>
      <c r="F19" s="8">
        <f t="shared" si="4"/>
        <v>1.004407</v>
      </c>
      <c r="G19" s="11" t="e">
        <f t="shared" si="5"/>
        <v>#DIV/0!</v>
      </c>
    </row>
    <row r="20" spans="1:7" ht="15">
      <c r="A20" s="1" t="s">
        <v>955</v>
      </c>
      <c r="B20" s="2">
        <f t="shared" si="0"/>
        <v>39783</v>
      </c>
      <c r="C20" s="2">
        <f t="shared" si="1"/>
        <v>0.6270833333333333</v>
      </c>
      <c r="D20" s="10">
        <f t="shared" si="2"/>
        <v>186.41529083333333</v>
      </c>
      <c r="E20" s="9">
        <f t="shared" si="3"/>
        <v>20.12913888888889</v>
      </c>
      <c r="F20" s="8">
        <f t="shared" si="4"/>
        <v>1.004402</v>
      </c>
      <c r="G20" s="11" t="e">
        <f t="shared" si="5"/>
        <v>#DIV/0!</v>
      </c>
    </row>
    <row r="21" spans="1:7" ht="15">
      <c r="A21" s="1" t="s">
        <v>956</v>
      </c>
      <c r="B21" s="2">
        <f t="shared" si="0"/>
        <v>39783</v>
      </c>
      <c r="C21" s="2">
        <f t="shared" si="1"/>
        <v>0.6277777777777778</v>
      </c>
      <c r="D21" s="10">
        <f t="shared" si="2"/>
        <v>186.6575913888889</v>
      </c>
      <c r="E21" s="9">
        <f t="shared" si="3"/>
        <v>20.10941388888889</v>
      </c>
      <c r="F21" s="8">
        <f t="shared" si="4"/>
        <v>1.004397</v>
      </c>
      <c r="G21" s="11" t="e">
        <f t="shared" si="5"/>
        <v>#DIV/0!</v>
      </c>
    </row>
    <row r="22" spans="1:7" ht="15">
      <c r="A22" s="1" t="s">
        <v>957</v>
      </c>
      <c r="B22" s="2">
        <f t="shared" si="0"/>
        <v>39783</v>
      </c>
      <c r="C22" s="2">
        <f t="shared" si="1"/>
        <v>0.6284722222222222</v>
      </c>
      <c r="D22" s="10">
        <f t="shared" si="2"/>
        <v>186.8997922222222</v>
      </c>
      <c r="E22" s="9">
        <f t="shared" si="3"/>
        <v>20.088955555555554</v>
      </c>
      <c r="F22" s="8">
        <f t="shared" si="4"/>
        <v>1.004393</v>
      </c>
      <c r="G22" s="11" t="e">
        <f t="shared" si="5"/>
        <v>#DIV/0!</v>
      </c>
    </row>
    <row r="23" spans="1:7" ht="15">
      <c r="A23" s="1" t="s">
        <v>958</v>
      </c>
      <c r="B23" s="2">
        <f t="shared" si="0"/>
        <v>39783</v>
      </c>
      <c r="C23" s="2">
        <f t="shared" si="1"/>
        <v>0.6291666666666667</v>
      </c>
      <c r="D23" s="10">
        <f t="shared" si="2"/>
        <v>187.1418897222222</v>
      </c>
      <c r="E23" s="9">
        <f t="shared" si="3"/>
        <v>20.067766666666667</v>
      </c>
      <c r="F23" s="8">
        <f t="shared" si="4"/>
        <v>1.004388</v>
      </c>
      <c r="G23" s="11" t="e">
        <f t="shared" si="5"/>
        <v>#DIV/0!</v>
      </c>
    </row>
    <row r="24" spans="1:7" ht="15">
      <c r="A24" s="1" t="s">
        <v>959</v>
      </c>
      <c r="B24" s="2">
        <f t="shared" si="0"/>
        <v>39783</v>
      </c>
      <c r="C24" s="2">
        <f t="shared" si="1"/>
        <v>0.6298611111111111</v>
      </c>
      <c r="D24" s="10">
        <f t="shared" si="2"/>
        <v>187.38388027777776</v>
      </c>
      <c r="E24" s="9">
        <f t="shared" si="3"/>
        <v>20.045844444444445</v>
      </c>
      <c r="F24" s="8">
        <f t="shared" si="4"/>
        <v>1.004383</v>
      </c>
      <c r="G24" s="11" t="e">
        <f t="shared" si="5"/>
        <v>#DIV/0!</v>
      </c>
    </row>
    <row r="25" spans="1:7" ht="15">
      <c r="A25" s="1" t="s">
        <v>960</v>
      </c>
      <c r="B25" s="2">
        <f t="shared" si="0"/>
        <v>39783</v>
      </c>
      <c r="C25" s="2">
        <f t="shared" si="1"/>
        <v>0.6305555555555555</v>
      </c>
      <c r="D25" s="10">
        <f t="shared" si="2"/>
        <v>187.62576055555556</v>
      </c>
      <c r="E25" s="9">
        <f t="shared" si="3"/>
        <v>20.023191666666666</v>
      </c>
      <c r="F25" s="8">
        <f t="shared" si="4"/>
        <v>1.004378</v>
      </c>
      <c r="G25" s="11" t="e">
        <f t="shared" si="5"/>
        <v>#DIV/0!</v>
      </c>
    </row>
    <row r="26" spans="1:7" ht="15">
      <c r="A26" s="1" t="s">
        <v>961</v>
      </c>
      <c r="B26" s="2">
        <f t="shared" si="0"/>
        <v>39783</v>
      </c>
      <c r="C26" s="2">
        <f t="shared" si="1"/>
        <v>0.63125</v>
      </c>
      <c r="D26" s="10">
        <f t="shared" si="2"/>
        <v>187.86752694444445</v>
      </c>
      <c r="E26" s="9">
        <f t="shared" si="3"/>
        <v>19.999808333333334</v>
      </c>
      <c r="F26" s="8">
        <f t="shared" si="4"/>
        <v>1.004374</v>
      </c>
      <c r="G26" s="11" t="e">
        <f t="shared" si="5"/>
        <v>#DIV/0!</v>
      </c>
    </row>
    <row r="27" spans="1:7" ht="15">
      <c r="A27" s="1" t="s">
        <v>962</v>
      </c>
      <c r="B27" s="2">
        <f t="shared" si="0"/>
        <v>39783</v>
      </c>
      <c r="C27" s="2">
        <f t="shared" si="1"/>
        <v>0.6319444444444444</v>
      </c>
      <c r="D27" s="10">
        <f t="shared" si="2"/>
        <v>188.10917583333332</v>
      </c>
      <c r="E27" s="9">
        <f t="shared" si="3"/>
        <v>19.97569722222222</v>
      </c>
      <c r="F27" s="8">
        <f t="shared" si="4"/>
        <v>1.004369</v>
      </c>
      <c r="G27" s="11" t="e">
        <f t="shared" si="5"/>
        <v>#DIV/0!</v>
      </c>
    </row>
    <row r="28" spans="1:7" ht="15">
      <c r="A28" s="1" t="s">
        <v>963</v>
      </c>
      <c r="B28" s="2">
        <f t="shared" si="0"/>
        <v>39783</v>
      </c>
      <c r="C28" s="2">
        <f t="shared" si="1"/>
        <v>0.6326388888888889</v>
      </c>
      <c r="D28" s="10">
        <f t="shared" si="2"/>
        <v>188.35070416666667</v>
      </c>
      <c r="E28" s="9">
        <f t="shared" si="3"/>
        <v>19.950858333333333</v>
      </c>
      <c r="F28" s="8">
        <f t="shared" si="4"/>
        <v>1.004364</v>
      </c>
      <c r="G28" s="11" t="e">
        <f t="shared" si="5"/>
        <v>#DIV/0!</v>
      </c>
    </row>
    <row r="29" spans="1:7" ht="15">
      <c r="A29" s="1" t="s">
        <v>964</v>
      </c>
      <c r="B29" s="2">
        <f t="shared" si="0"/>
        <v>39783</v>
      </c>
      <c r="C29" s="2">
        <f t="shared" si="1"/>
        <v>0.6333333333333333</v>
      </c>
      <c r="D29" s="10">
        <f t="shared" si="2"/>
        <v>188.59210833333336</v>
      </c>
      <c r="E29" s="9">
        <f t="shared" si="3"/>
        <v>19.925291666666666</v>
      </c>
      <c r="F29" s="8">
        <f t="shared" si="4"/>
        <v>1.004359</v>
      </c>
      <c r="G29" s="11" t="e">
        <f t="shared" si="5"/>
        <v>#DIV/0!</v>
      </c>
    </row>
    <row r="30" spans="1:7" ht="15">
      <c r="A30" s="1" t="s">
        <v>965</v>
      </c>
      <c r="B30" s="2">
        <f t="shared" si="0"/>
        <v>39783</v>
      </c>
      <c r="C30" s="2">
        <f t="shared" si="1"/>
        <v>0.6340277777777777</v>
      </c>
      <c r="D30" s="10">
        <f t="shared" si="2"/>
        <v>188.83338472222223</v>
      </c>
      <c r="E30" s="9">
        <f t="shared" si="3"/>
        <v>19.89899722222222</v>
      </c>
      <c r="F30" s="8">
        <f t="shared" si="4"/>
        <v>1.004355</v>
      </c>
      <c r="G30" s="11" t="e">
        <f t="shared" si="5"/>
        <v>#DIV/0!</v>
      </c>
    </row>
    <row r="31" spans="1:7" ht="15">
      <c r="A31" s="1" t="s">
        <v>285</v>
      </c>
      <c r="B31" s="2">
        <f t="shared" si="0"/>
        <v>39783</v>
      </c>
      <c r="C31" s="2">
        <f t="shared" si="1"/>
        <v>0.6347222222222222</v>
      </c>
      <c r="D31" s="10">
        <f t="shared" si="2"/>
        <v>189.07453</v>
      </c>
      <c r="E31" s="9">
        <f t="shared" si="3"/>
        <v>19.87197777777778</v>
      </c>
      <c r="F31" s="8">
        <f t="shared" si="4"/>
        <v>1.00435</v>
      </c>
      <c r="G31" s="11" t="e">
        <f t="shared" si="5"/>
        <v>#DIV/0!</v>
      </c>
    </row>
    <row r="32" spans="1:7" ht="15">
      <c r="A32" s="1" t="s">
        <v>286</v>
      </c>
      <c r="B32" s="2">
        <f t="shared" si="0"/>
        <v>39783</v>
      </c>
      <c r="C32" s="2">
        <f t="shared" si="1"/>
        <v>0.6354166666666666</v>
      </c>
      <c r="D32" s="10">
        <f t="shared" si="2"/>
        <v>189.31554055555557</v>
      </c>
      <c r="E32" s="9">
        <f t="shared" si="3"/>
        <v>19.84423333333333</v>
      </c>
      <c r="F32" s="8">
        <f t="shared" si="4"/>
        <v>1.004345</v>
      </c>
      <c r="G32" s="11" t="e">
        <f t="shared" si="5"/>
        <v>#DIV/0!</v>
      </c>
    </row>
    <row r="33" spans="1:7" ht="15">
      <c r="A33" s="1" t="s">
        <v>287</v>
      </c>
      <c r="B33" s="2">
        <f t="shared" si="0"/>
        <v>39783</v>
      </c>
      <c r="C33" s="2">
        <f t="shared" si="1"/>
        <v>0.6361111111111112</v>
      </c>
      <c r="D33" s="10">
        <f t="shared" si="2"/>
        <v>189.5564136111111</v>
      </c>
      <c r="E33" s="9">
        <f t="shared" si="3"/>
        <v>19.81576388888889</v>
      </c>
      <c r="F33" s="8">
        <f t="shared" si="4"/>
        <v>1.00434</v>
      </c>
      <c r="G33" s="11" t="e">
        <f t="shared" si="5"/>
        <v>#DIV/0!</v>
      </c>
    </row>
    <row r="34" spans="1:7" ht="15">
      <c r="A34" s="1" t="s">
        <v>288</v>
      </c>
      <c r="B34" s="2">
        <f t="shared" si="0"/>
        <v>39783</v>
      </c>
      <c r="C34" s="2">
        <f t="shared" si="1"/>
        <v>0.6368055555555555</v>
      </c>
      <c r="D34" s="10">
        <f t="shared" si="2"/>
        <v>189.79714555555555</v>
      </c>
      <c r="E34" s="9">
        <f t="shared" si="3"/>
        <v>19.786572222222222</v>
      </c>
      <c r="F34" s="8">
        <f t="shared" si="4"/>
        <v>1.004335</v>
      </c>
      <c r="G34" s="11" t="e">
        <f t="shared" si="5"/>
        <v>#DIV/0!</v>
      </c>
    </row>
    <row r="35" spans="1:7" ht="15">
      <c r="A35" s="1" t="s">
        <v>289</v>
      </c>
      <c r="B35" s="2">
        <f t="shared" si="0"/>
        <v>39783</v>
      </c>
      <c r="C35" s="2">
        <f t="shared" si="1"/>
        <v>0.6375000000000001</v>
      </c>
      <c r="D35" s="10">
        <f t="shared" si="2"/>
        <v>190.0377325</v>
      </c>
      <c r="E35" s="9">
        <f t="shared" si="3"/>
        <v>19.756658333333334</v>
      </c>
      <c r="F35" s="8">
        <f t="shared" si="4"/>
        <v>1.004331</v>
      </c>
      <c r="G35" s="11" t="e">
        <f t="shared" si="5"/>
        <v>#DIV/0!</v>
      </c>
    </row>
    <row r="36" spans="1:7" ht="15">
      <c r="A36" s="1" t="s">
        <v>290</v>
      </c>
      <c r="B36" s="2">
        <f t="shared" si="0"/>
        <v>39783</v>
      </c>
      <c r="C36" s="2">
        <f t="shared" si="1"/>
        <v>0.6381944444444444</v>
      </c>
      <c r="D36" s="10">
        <f t="shared" si="2"/>
        <v>190.27817194444447</v>
      </c>
      <c r="E36" s="9">
        <f t="shared" si="3"/>
        <v>19.72602222222222</v>
      </c>
      <c r="F36" s="8">
        <f t="shared" si="4"/>
        <v>1.004326</v>
      </c>
      <c r="G36" s="11" t="e">
        <f t="shared" si="5"/>
        <v>#DIV/0!</v>
      </c>
    </row>
    <row r="37" spans="1:7" ht="15">
      <c r="A37" s="1" t="s">
        <v>291</v>
      </c>
      <c r="B37" s="2">
        <f t="shared" si="0"/>
        <v>39783</v>
      </c>
      <c r="C37" s="2">
        <f t="shared" si="1"/>
        <v>0.638888888888889</v>
      </c>
      <c r="D37" s="10">
        <f t="shared" si="2"/>
        <v>190.51846</v>
      </c>
      <c r="E37" s="9">
        <f t="shared" si="3"/>
        <v>19.694666666666667</v>
      </c>
      <c r="F37" s="8">
        <f t="shared" si="4"/>
        <v>1.004321</v>
      </c>
      <c r="G37" s="11" t="e">
        <f t="shared" si="5"/>
        <v>#DIV/0!</v>
      </c>
    </row>
    <row r="38" spans="1:7" ht="15">
      <c r="A38" s="1" t="s">
        <v>292</v>
      </c>
      <c r="B38" s="2">
        <f t="shared" si="0"/>
        <v>39783</v>
      </c>
      <c r="C38" s="2">
        <f t="shared" si="1"/>
        <v>0.6395833333333333</v>
      </c>
      <c r="D38" s="10">
        <f t="shared" si="2"/>
        <v>190.75859333333332</v>
      </c>
      <c r="E38" s="9">
        <f t="shared" si="3"/>
        <v>19.662591666666664</v>
      </c>
      <c r="F38" s="8">
        <f t="shared" si="4"/>
        <v>1.004316</v>
      </c>
      <c r="G38" s="11" t="e">
        <f t="shared" si="5"/>
        <v>#DIV/0!</v>
      </c>
    </row>
    <row r="39" spans="1:7" ht="15">
      <c r="A39" s="1" t="s">
        <v>293</v>
      </c>
      <c r="B39" s="2">
        <f t="shared" si="0"/>
        <v>39783</v>
      </c>
      <c r="C39" s="2">
        <f t="shared" si="1"/>
        <v>0.6402777777777778</v>
      </c>
      <c r="D39" s="10">
        <f t="shared" si="2"/>
        <v>190.99856944444443</v>
      </c>
      <c r="E39" s="9">
        <f t="shared" si="3"/>
        <v>19.6298</v>
      </c>
      <c r="F39" s="8">
        <f t="shared" si="4"/>
        <v>1.004312</v>
      </c>
      <c r="G39" s="11" t="e">
        <f t="shared" si="5"/>
        <v>#DIV/0!</v>
      </c>
    </row>
    <row r="40" spans="1:7" ht="15">
      <c r="A40" s="1" t="s">
        <v>294</v>
      </c>
      <c r="B40" s="2">
        <f t="shared" si="0"/>
        <v>39783</v>
      </c>
      <c r="C40" s="2">
        <f t="shared" si="1"/>
        <v>0.6409722222222222</v>
      </c>
      <c r="D40" s="10">
        <f t="shared" si="2"/>
        <v>191.23838416666666</v>
      </c>
      <c r="E40" s="9">
        <f t="shared" si="3"/>
        <v>19.59628888888889</v>
      </c>
      <c r="F40" s="8">
        <f t="shared" si="4"/>
        <v>1.004307</v>
      </c>
      <c r="G40" s="11" t="e">
        <f t="shared" si="5"/>
        <v>#DIV/0!</v>
      </c>
    </row>
    <row r="41" spans="1:7" ht="15">
      <c r="A41" s="1" t="s">
        <v>295</v>
      </c>
      <c r="B41" s="2">
        <f t="shared" si="0"/>
        <v>39783</v>
      </c>
      <c r="C41" s="2">
        <f t="shared" si="1"/>
        <v>0.6416666666666667</v>
      </c>
      <c r="D41" s="10">
        <f t="shared" si="2"/>
        <v>191.478035</v>
      </c>
      <c r="E41" s="9">
        <f t="shared" si="3"/>
        <v>19.56206388888889</v>
      </c>
      <c r="F41" s="8">
        <f t="shared" si="4"/>
        <v>1.004302</v>
      </c>
      <c r="G41" s="11" t="e">
        <f t="shared" si="5"/>
        <v>#DIV/0!</v>
      </c>
    </row>
    <row r="42" spans="1:7" ht="15">
      <c r="A42" s="1" t="s">
        <v>296</v>
      </c>
      <c r="B42" s="2">
        <f t="shared" si="0"/>
        <v>39783</v>
      </c>
      <c r="C42" s="2">
        <f t="shared" si="1"/>
        <v>0.642361111111111</v>
      </c>
      <c r="D42" s="10">
        <f t="shared" si="2"/>
        <v>191.71751833333335</v>
      </c>
      <c r="E42" s="9">
        <f t="shared" si="3"/>
        <v>19.52712222222222</v>
      </c>
      <c r="F42" s="8">
        <f t="shared" si="4"/>
        <v>1.004297</v>
      </c>
      <c r="G42" s="11" t="e">
        <f t="shared" si="5"/>
        <v>#DIV/0!</v>
      </c>
    </row>
    <row r="43" spans="1:7" ht="15">
      <c r="A43" s="1" t="s">
        <v>297</v>
      </c>
      <c r="B43" s="2">
        <f t="shared" si="0"/>
        <v>39783</v>
      </c>
      <c r="C43" s="2">
        <f t="shared" si="1"/>
        <v>0.6430555555555556</v>
      </c>
      <c r="D43" s="10">
        <f t="shared" si="2"/>
        <v>191.9568311111111</v>
      </c>
      <c r="E43" s="9">
        <f t="shared" si="3"/>
        <v>19.491466666666668</v>
      </c>
      <c r="F43" s="8">
        <f t="shared" si="4"/>
        <v>1.004293</v>
      </c>
      <c r="G43" s="11" t="e">
        <f t="shared" si="5"/>
        <v>#DIV/0!</v>
      </c>
    </row>
    <row r="44" spans="1:7" ht="15">
      <c r="A44" s="1" t="s">
        <v>298</v>
      </c>
      <c r="B44" s="2">
        <f t="shared" si="0"/>
        <v>39783</v>
      </c>
      <c r="C44" s="2">
        <f t="shared" si="1"/>
        <v>0.6437499999999999</v>
      </c>
      <c r="D44" s="10">
        <f t="shared" si="2"/>
        <v>192.19597027777777</v>
      </c>
      <c r="E44" s="9">
        <f t="shared" si="3"/>
        <v>19.455099999999998</v>
      </c>
      <c r="F44" s="8">
        <f t="shared" si="4"/>
        <v>1.004288</v>
      </c>
      <c r="G44" s="11" t="e">
        <f t="shared" si="5"/>
        <v>#DIV/0!</v>
      </c>
    </row>
    <row r="45" spans="1:7" ht="15">
      <c r="A45" s="1" t="s">
        <v>299</v>
      </c>
      <c r="B45" s="2">
        <f t="shared" si="0"/>
        <v>39783</v>
      </c>
      <c r="C45" s="2">
        <f t="shared" si="1"/>
        <v>0.6444444444444445</v>
      </c>
      <c r="D45" s="10">
        <f t="shared" si="2"/>
        <v>192.4349325</v>
      </c>
      <c r="E45" s="9">
        <f t="shared" si="3"/>
        <v>19.418019444444447</v>
      </c>
      <c r="F45" s="8">
        <f t="shared" si="4"/>
        <v>1.004283</v>
      </c>
      <c r="G45" s="11" t="e">
        <f t="shared" si="5"/>
        <v>#DIV/0!</v>
      </c>
    </row>
    <row r="46" spans="1:7" ht="15">
      <c r="A46" s="1" t="s">
        <v>300</v>
      </c>
      <c r="B46" s="2">
        <f t="shared" si="0"/>
        <v>39783</v>
      </c>
      <c r="C46" s="2">
        <f t="shared" si="1"/>
        <v>0.6451388888888888</v>
      </c>
      <c r="D46" s="10">
        <f t="shared" si="2"/>
        <v>192.67371527777777</v>
      </c>
      <c r="E46" s="9">
        <f t="shared" si="3"/>
        <v>19.380230555555556</v>
      </c>
      <c r="F46" s="8">
        <f t="shared" si="4"/>
        <v>1.004278</v>
      </c>
      <c r="G46" s="11" t="e">
        <f t="shared" si="5"/>
        <v>#DIV/0!</v>
      </c>
    </row>
    <row r="47" spans="1:7" ht="15">
      <c r="A47" s="1" t="s">
        <v>301</v>
      </c>
      <c r="B47" s="2">
        <f t="shared" si="0"/>
        <v>39783</v>
      </c>
      <c r="C47" s="2">
        <f t="shared" si="1"/>
        <v>0.6458333333333334</v>
      </c>
      <c r="D47" s="10">
        <f t="shared" si="2"/>
        <v>192.91231472222222</v>
      </c>
      <c r="E47" s="9">
        <f t="shared" si="3"/>
        <v>19.341730555555554</v>
      </c>
      <c r="F47" s="8">
        <f t="shared" si="4"/>
        <v>1.0042740000000001</v>
      </c>
      <c r="G47" s="11" t="e">
        <f t="shared" si="5"/>
        <v>#DIV/0!</v>
      </c>
    </row>
    <row r="48" spans="1:7" ht="15">
      <c r="A48" s="1" t="s">
        <v>302</v>
      </c>
      <c r="B48" s="2">
        <f t="shared" si="0"/>
        <v>39783</v>
      </c>
      <c r="C48" s="2">
        <f t="shared" si="1"/>
        <v>0.6465277777777778</v>
      </c>
      <c r="D48" s="10">
        <f t="shared" si="2"/>
        <v>193.15072805555556</v>
      </c>
      <c r="E48" s="9">
        <f t="shared" si="3"/>
        <v>19.302525</v>
      </c>
      <c r="F48" s="8">
        <f t="shared" si="4"/>
        <v>1.004269</v>
      </c>
      <c r="G48" s="11" t="e">
        <f t="shared" si="5"/>
        <v>#DIV/0!</v>
      </c>
    </row>
    <row r="49" spans="1:7" ht="15">
      <c r="A49" s="1" t="s">
        <v>303</v>
      </c>
      <c r="B49" s="2">
        <f t="shared" si="0"/>
        <v>39783</v>
      </c>
      <c r="C49" s="2">
        <f t="shared" si="1"/>
        <v>0.6472222222222223</v>
      </c>
      <c r="D49" s="10">
        <f t="shared" si="2"/>
        <v>193.3889522222222</v>
      </c>
      <c r="E49" s="9">
        <f t="shared" si="3"/>
        <v>19.26261111111111</v>
      </c>
      <c r="F49" s="8">
        <f t="shared" si="4"/>
        <v>1.004264</v>
      </c>
      <c r="G49" s="11" t="e">
        <f t="shared" si="5"/>
        <v>#DIV/0!</v>
      </c>
    </row>
    <row r="50" spans="1:7" ht="15">
      <c r="A50" s="1" t="s">
        <v>304</v>
      </c>
      <c r="B50" s="2">
        <f t="shared" si="0"/>
        <v>39783</v>
      </c>
      <c r="C50" s="2">
        <f t="shared" si="1"/>
        <v>0.6479166666666667</v>
      </c>
      <c r="D50" s="10">
        <f t="shared" si="2"/>
        <v>193.62698444444445</v>
      </c>
      <c r="E50" s="9">
        <f t="shared" si="3"/>
        <v>19.221991666666664</v>
      </c>
      <c r="F50" s="8">
        <f t="shared" si="4"/>
        <v>1.004259</v>
      </c>
      <c r="G50" s="11" t="e">
        <f t="shared" si="5"/>
        <v>#DIV/0!</v>
      </c>
    </row>
    <row r="51" spans="1:7" ht="15">
      <c r="A51" s="1" t="s">
        <v>305</v>
      </c>
      <c r="B51" s="2">
        <f t="shared" si="0"/>
        <v>39783</v>
      </c>
      <c r="C51" s="2">
        <f t="shared" si="1"/>
        <v>0.6486111111111111</v>
      </c>
      <c r="D51" s="10">
        <f t="shared" si="2"/>
        <v>193.86482138888888</v>
      </c>
      <c r="E51" s="9">
        <f t="shared" si="3"/>
        <v>19.180669444444444</v>
      </c>
      <c r="F51" s="8">
        <f t="shared" si="4"/>
        <v>1.004255</v>
      </c>
      <c r="G51" s="11" t="e">
        <f t="shared" si="5"/>
        <v>#DIV/0!</v>
      </c>
    </row>
    <row r="52" spans="1:7" ht="15">
      <c r="A52" s="1" t="s">
        <v>306</v>
      </c>
      <c r="B52" s="2">
        <f t="shared" si="0"/>
        <v>39783</v>
      </c>
      <c r="C52" s="2">
        <f t="shared" si="1"/>
        <v>0.6493055555555556</v>
      </c>
      <c r="D52" s="10">
        <f t="shared" si="2"/>
        <v>194.10246055555555</v>
      </c>
      <c r="E52" s="9">
        <f t="shared" si="3"/>
        <v>19.138641666666665</v>
      </c>
      <c r="F52" s="8">
        <f t="shared" si="4"/>
        <v>1.00425</v>
      </c>
      <c r="G52" s="11" t="e">
        <f t="shared" si="5"/>
        <v>#DIV/0!</v>
      </c>
    </row>
    <row r="53" spans="1:7" ht="15">
      <c r="A53" s="1" t="s">
        <v>307</v>
      </c>
      <c r="B53" s="2">
        <f t="shared" si="0"/>
        <v>39783</v>
      </c>
      <c r="C53" s="2">
        <f t="shared" si="1"/>
        <v>0.65</v>
      </c>
      <c r="D53" s="10">
        <f t="shared" si="2"/>
        <v>194.33989861111112</v>
      </c>
      <c r="E53" s="9">
        <f t="shared" si="3"/>
        <v>19.095913888888887</v>
      </c>
      <c r="F53" s="8">
        <f t="shared" si="4"/>
        <v>1.004245</v>
      </c>
      <c r="G53" s="11" t="e">
        <f t="shared" si="5"/>
        <v>#DIV/0!</v>
      </c>
    </row>
    <row r="54" spans="1:7" ht="15">
      <c r="A54" s="1" t="s">
        <v>308</v>
      </c>
      <c r="B54" s="2">
        <f t="shared" si="0"/>
        <v>39783</v>
      </c>
      <c r="C54" s="2">
        <f t="shared" si="1"/>
        <v>0.6506944444444445</v>
      </c>
      <c r="D54" s="10">
        <f t="shared" si="2"/>
        <v>194.57713305555555</v>
      </c>
      <c r="E54" s="9">
        <f t="shared" si="3"/>
        <v>19.05248611111111</v>
      </c>
      <c r="F54" s="8">
        <f t="shared" si="4"/>
        <v>1.00424</v>
      </c>
      <c r="G54" s="11" t="e">
        <f t="shared" si="5"/>
        <v>#DIV/0!</v>
      </c>
    </row>
    <row r="55" spans="1:7" ht="15">
      <c r="A55" s="1" t="s">
        <v>309</v>
      </c>
      <c r="B55" s="2">
        <f t="shared" si="0"/>
        <v>39783</v>
      </c>
      <c r="C55" s="2">
        <f t="shared" si="1"/>
        <v>0.6513888888888889</v>
      </c>
      <c r="D55" s="10">
        <f t="shared" si="2"/>
        <v>194.81416055555556</v>
      </c>
      <c r="E55" s="9">
        <f t="shared" si="3"/>
        <v>19.00836111111111</v>
      </c>
      <c r="F55" s="8">
        <f t="shared" si="4"/>
        <v>1.004236</v>
      </c>
      <c r="G55" s="11" t="e">
        <f t="shared" si="5"/>
        <v>#DIV/0!</v>
      </c>
    </row>
    <row r="56" spans="1:7" ht="15">
      <c r="A56" s="1" t="s">
        <v>310</v>
      </c>
      <c r="B56" s="2">
        <f t="shared" si="0"/>
        <v>39783</v>
      </c>
      <c r="C56" s="2">
        <f t="shared" si="1"/>
        <v>0.6520833333333333</v>
      </c>
      <c r="D56" s="10">
        <f t="shared" si="2"/>
        <v>195.05097861111113</v>
      </c>
      <c r="E56" s="9">
        <f t="shared" si="3"/>
        <v>18.96353611111111</v>
      </c>
      <c r="F56" s="8">
        <f t="shared" si="4"/>
        <v>1.004231</v>
      </c>
      <c r="G56" s="11" t="e">
        <f t="shared" si="5"/>
        <v>#DIV/0!</v>
      </c>
    </row>
    <row r="57" spans="1:7" ht="15">
      <c r="A57" s="1" t="s">
        <v>311</v>
      </c>
      <c r="B57" s="2">
        <f t="shared" si="0"/>
        <v>39783</v>
      </c>
      <c r="C57" s="2">
        <f t="shared" si="1"/>
        <v>0.6527777777777778</v>
      </c>
      <c r="D57" s="10">
        <f t="shared" si="2"/>
        <v>195.28758416666668</v>
      </c>
      <c r="E57" s="9">
        <f t="shared" si="3"/>
        <v>18.91801388888889</v>
      </c>
      <c r="F57" s="8">
        <f t="shared" si="4"/>
        <v>1.004226</v>
      </c>
      <c r="G57" s="11" t="e">
        <f t="shared" si="5"/>
        <v>#DIV/0!</v>
      </c>
    </row>
    <row r="58" spans="1:7" ht="15">
      <c r="A58" s="1" t="s">
        <v>312</v>
      </c>
      <c r="B58" s="2">
        <f t="shared" si="0"/>
        <v>39783</v>
      </c>
      <c r="C58" s="2">
        <f t="shared" si="1"/>
        <v>0.6534722222222222</v>
      </c>
      <c r="D58" s="10">
        <f t="shared" si="2"/>
        <v>195.52397444444446</v>
      </c>
      <c r="E58" s="9">
        <f t="shared" si="3"/>
        <v>18.8718</v>
      </c>
      <c r="F58" s="8">
        <f t="shared" si="4"/>
        <v>1.004221</v>
      </c>
      <c r="G58" s="11" t="e">
        <f t="shared" si="5"/>
        <v>#DIV/0!</v>
      </c>
    </row>
    <row r="59" spans="1:7" ht="15">
      <c r="A59" s="1" t="s">
        <v>313</v>
      </c>
      <c r="B59" s="2">
        <f t="shared" si="0"/>
        <v>39783</v>
      </c>
      <c r="C59" s="2">
        <f t="shared" si="1"/>
        <v>0.6541666666666667</v>
      </c>
      <c r="D59" s="10">
        <f t="shared" si="2"/>
        <v>195.76014694444444</v>
      </c>
      <c r="E59" s="9">
        <f t="shared" si="3"/>
        <v>18.824891666666666</v>
      </c>
      <c r="F59" s="8">
        <f t="shared" si="4"/>
        <v>1.004217</v>
      </c>
      <c r="G59" s="11" t="e">
        <f t="shared" si="5"/>
        <v>#DIV/0!</v>
      </c>
    </row>
    <row r="60" spans="1:7" ht="15">
      <c r="A60" s="1" t="s">
        <v>314</v>
      </c>
      <c r="B60" s="2">
        <f t="shared" si="0"/>
        <v>39783</v>
      </c>
      <c r="C60" s="2">
        <f t="shared" si="1"/>
        <v>0.6548611111111111</v>
      </c>
      <c r="D60" s="10">
        <f t="shared" si="2"/>
        <v>195.9960986111111</v>
      </c>
      <c r="E60" s="9">
        <f t="shared" si="3"/>
        <v>18.777288888888886</v>
      </c>
      <c r="F60" s="8">
        <f t="shared" si="4"/>
        <v>1.004212</v>
      </c>
      <c r="G60" s="11" t="e">
        <f t="shared" si="5"/>
        <v>#DIV/0!</v>
      </c>
    </row>
    <row r="61" spans="1:7" ht="15">
      <c r="A61" s="1" t="s">
        <v>315</v>
      </c>
      <c r="B61" s="2">
        <f t="shared" si="0"/>
        <v>39783</v>
      </c>
      <c r="C61" s="2">
        <f t="shared" si="1"/>
        <v>0.6555555555555556</v>
      </c>
      <c r="D61" s="10">
        <f t="shared" si="2"/>
        <v>196.23182694444444</v>
      </c>
      <c r="E61" s="9">
        <f t="shared" si="3"/>
        <v>18.729</v>
      </c>
      <c r="F61" s="8">
        <f t="shared" si="4"/>
        <v>1.004207</v>
      </c>
      <c r="G61" s="11" t="e">
        <f t="shared" si="5"/>
        <v>#DIV/0!</v>
      </c>
    </row>
    <row r="62" spans="1:7" ht="15">
      <c r="A62" s="1" t="s">
        <v>316</v>
      </c>
      <c r="B62" s="2">
        <f t="shared" si="0"/>
        <v>39783</v>
      </c>
      <c r="C62" s="2">
        <f t="shared" si="1"/>
        <v>0.65625</v>
      </c>
      <c r="D62" s="10">
        <f t="shared" si="2"/>
        <v>196.4673288888889</v>
      </c>
      <c r="E62" s="9">
        <f t="shared" si="3"/>
        <v>18.680019444444447</v>
      </c>
      <c r="F62" s="8">
        <f t="shared" si="4"/>
        <v>1.004202</v>
      </c>
      <c r="G62" s="11" t="e">
        <f t="shared" si="5"/>
        <v>#DIV/0!</v>
      </c>
    </row>
    <row r="63" spans="1:7" ht="15">
      <c r="A63" s="1" t="s">
        <v>317</v>
      </c>
      <c r="B63" s="2">
        <f t="shared" si="0"/>
        <v>39783</v>
      </c>
      <c r="C63" s="2">
        <f t="shared" si="1"/>
        <v>0.6569444444444444</v>
      </c>
      <c r="D63" s="10">
        <f t="shared" si="2"/>
        <v>196.7026022222222</v>
      </c>
      <c r="E63" s="9">
        <f t="shared" si="3"/>
        <v>18.630352777777777</v>
      </c>
      <c r="F63" s="8">
        <f t="shared" si="4"/>
        <v>1.004198</v>
      </c>
      <c r="G63" s="11" t="e">
        <f t="shared" si="5"/>
        <v>#DIV/0!</v>
      </c>
    </row>
    <row r="64" spans="1:7" ht="15">
      <c r="A64" s="1" t="s">
        <v>318</v>
      </c>
      <c r="B64" s="2">
        <f t="shared" si="0"/>
        <v>39783</v>
      </c>
      <c r="C64" s="2">
        <f t="shared" si="1"/>
        <v>0.6576388888888889</v>
      </c>
      <c r="D64" s="10">
        <f t="shared" si="2"/>
        <v>196.93764416666667</v>
      </c>
      <c r="E64" s="9">
        <f t="shared" si="3"/>
        <v>18.58</v>
      </c>
      <c r="F64" s="8">
        <f t="shared" si="4"/>
        <v>1.004193</v>
      </c>
      <c r="G64" s="11" t="e">
        <f t="shared" si="5"/>
        <v>#DIV/0!</v>
      </c>
    </row>
    <row r="65" spans="1:7" ht="15">
      <c r="A65" s="1" t="s">
        <v>319</v>
      </c>
      <c r="B65" s="2">
        <f t="shared" si="0"/>
        <v>39783</v>
      </c>
      <c r="C65" s="2">
        <f t="shared" si="1"/>
        <v>0.6583333333333333</v>
      </c>
      <c r="D65" s="10">
        <f t="shared" si="2"/>
        <v>197.1724522222222</v>
      </c>
      <c r="E65" s="9">
        <f t="shared" si="3"/>
        <v>18.52896111111111</v>
      </c>
      <c r="F65" s="8">
        <f t="shared" si="4"/>
        <v>1.004188</v>
      </c>
      <c r="G65" s="11" t="e">
        <f t="shared" si="5"/>
        <v>#DIV/0!</v>
      </c>
    </row>
    <row r="66" spans="1:7" ht="15">
      <c r="A66" s="1" t="s">
        <v>320</v>
      </c>
      <c r="B66" s="2">
        <f t="shared" si="0"/>
        <v>39783</v>
      </c>
      <c r="C66" s="2">
        <f t="shared" si="1"/>
        <v>0.6590277777777778</v>
      </c>
      <c r="D66" s="10">
        <f t="shared" si="2"/>
        <v>197.40702361111113</v>
      </c>
      <c r="E66" s="9">
        <f t="shared" si="3"/>
        <v>18.477238888888888</v>
      </c>
      <c r="F66" s="8">
        <f t="shared" si="4"/>
        <v>1.004183</v>
      </c>
      <c r="G66" s="11" t="e">
        <f t="shared" si="5"/>
        <v>#DIV/0!</v>
      </c>
    </row>
    <row r="67" spans="1:7" ht="15">
      <c r="A67" s="1" t="s">
        <v>321</v>
      </c>
      <c r="B67" s="2">
        <f t="shared" si="0"/>
        <v>39783</v>
      </c>
      <c r="C67" s="2">
        <f t="shared" si="1"/>
        <v>0.6597222222222222</v>
      </c>
      <c r="D67" s="10">
        <f t="shared" si="2"/>
        <v>197.64135583333334</v>
      </c>
      <c r="E67" s="9">
        <f t="shared" si="3"/>
        <v>18.42483888888889</v>
      </c>
      <c r="F67" s="8">
        <f t="shared" si="4"/>
        <v>1.004179</v>
      </c>
      <c r="G67" s="11" t="e">
        <f t="shared" si="5"/>
        <v>#DIV/0!</v>
      </c>
    </row>
    <row r="68" spans="1:7" ht="15">
      <c r="A68" s="1" t="s">
        <v>322</v>
      </c>
      <c r="B68" s="2">
        <f t="shared" si="0"/>
        <v>39783</v>
      </c>
      <c r="C68" s="2">
        <f t="shared" si="1"/>
        <v>0.6604166666666667</v>
      </c>
      <c r="D68" s="10">
        <f t="shared" si="2"/>
        <v>197.87544666666668</v>
      </c>
      <c r="E68" s="9">
        <f t="shared" si="3"/>
        <v>18.371755555555556</v>
      </c>
      <c r="F68" s="8">
        <f t="shared" si="4"/>
        <v>1.004174</v>
      </c>
      <c r="G68" s="11" t="e">
        <f t="shared" si="5"/>
        <v>#DIV/0!</v>
      </c>
    </row>
    <row r="69" spans="1:7" ht="15">
      <c r="A69" s="1" t="s">
        <v>323</v>
      </c>
      <c r="B69" s="2">
        <f t="shared" si="0"/>
        <v>39783</v>
      </c>
      <c r="C69" s="2">
        <f t="shared" si="1"/>
        <v>0.6611111111111111</v>
      </c>
      <c r="D69" s="10">
        <f t="shared" si="2"/>
        <v>198.10929333333334</v>
      </c>
      <c r="E69" s="9">
        <f t="shared" si="3"/>
        <v>18.31799722222222</v>
      </c>
      <c r="F69" s="8">
        <f t="shared" si="4"/>
        <v>1.004169</v>
      </c>
      <c r="G69" s="11" t="e">
        <f t="shared" si="5"/>
        <v>#DIV/0!</v>
      </c>
    </row>
    <row r="70" spans="1:7" ht="15">
      <c r="A70" s="1" t="s">
        <v>324</v>
      </c>
      <c r="B70" s="2">
        <f t="shared" si="0"/>
        <v>39783</v>
      </c>
      <c r="C70" s="2">
        <f t="shared" si="1"/>
        <v>0.6618055555555555</v>
      </c>
      <c r="D70" s="10">
        <f t="shared" si="2"/>
        <v>198.34289333333334</v>
      </c>
      <c r="E70" s="9">
        <f t="shared" si="3"/>
        <v>18.263561111111112</v>
      </c>
      <c r="F70" s="8">
        <f t="shared" si="4"/>
        <v>1.004164</v>
      </c>
      <c r="G70" s="11" t="e">
        <f t="shared" si="5"/>
        <v>#DIV/0!</v>
      </c>
    </row>
    <row r="71" spans="1:7" ht="15">
      <c r="A71" s="1" t="s">
        <v>325</v>
      </c>
      <c r="B71" s="2">
        <f t="shared" si="0"/>
        <v>39783</v>
      </c>
      <c r="C71" s="2">
        <f t="shared" si="1"/>
        <v>0.6625</v>
      </c>
      <c r="D71" s="10">
        <f t="shared" si="2"/>
        <v>198.57624416666667</v>
      </c>
      <c r="E71" s="9">
        <f t="shared" si="3"/>
        <v>18.20845</v>
      </c>
      <c r="F71" s="8">
        <f t="shared" si="4"/>
        <v>1.00416</v>
      </c>
      <c r="G71" s="11" t="e">
        <f t="shared" si="5"/>
        <v>#DIV/0!</v>
      </c>
    </row>
    <row r="72" spans="1:7" ht="15">
      <c r="A72" s="1" t="s">
        <v>326</v>
      </c>
      <c r="B72" s="2">
        <f t="shared" si="0"/>
        <v>39783</v>
      </c>
      <c r="C72" s="2">
        <f t="shared" si="1"/>
        <v>0.6631944444444444</v>
      </c>
      <c r="D72" s="10">
        <f t="shared" si="2"/>
        <v>198.8093438888889</v>
      </c>
      <c r="E72" s="9">
        <f t="shared" si="3"/>
        <v>18.15266388888889</v>
      </c>
      <c r="F72" s="8">
        <f t="shared" si="4"/>
        <v>1.004155</v>
      </c>
      <c r="G72" s="11" t="e">
        <f t="shared" si="5"/>
        <v>#DIV/0!</v>
      </c>
    </row>
    <row r="73" spans="1:7" ht="15">
      <c r="A73" s="1" t="s">
        <v>327</v>
      </c>
      <c r="B73" s="2">
        <f t="shared" si="0"/>
        <v>39783</v>
      </c>
      <c r="C73" s="2">
        <f t="shared" si="1"/>
        <v>0.6638888888888889</v>
      </c>
      <c r="D73" s="10">
        <f t="shared" si="2"/>
        <v>199.04218972222222</v>
      </c>
      <c r="E73" s="9">
        <f t="shared" si="3"/>
        <v>18.096208333333333</v>
      </c>
      <c r="F73" s="8">
        <f t="shared" si="4"/>
        <v>1.00415</v>
      </c>
      <c r="G73" s="11" t="e">
        <f t="shared" si="5"/>
        <v>#DIV/0!</v>
      </c>
    </row>
    <row r="74" spans="1:7" ht="15">
      <c r="A74" s="1" t="s">
        <v>328</v>
      </c>
      <c r="B74" s="2">
        <f t="shared" si="0"/>
        <v>39783</v>
      </c>
      <c r="C74" s="2">
        <f t="shared" si="1"/>
        <v>0.6645833333333333</v>
      </c>
      <c r="D74" s="10">
        <f t="shared" si="2"/>
        <v>199.27477944444445</v>
      </c>
      <c r="E74" s="9">
        <f t="shared" si="3"/>
        <v>18.039083333333334</v>
      </c>
      <c r="F74" s="8">
        <f t="shared" si="4"/>
        <v>1.004145</v>
      </c>
      <c r="G74" s="11" t="e">
        <f t="shared" si="5"/>
        <v>#DIV/0!</v>
      </c>
    </row>
    <row r="75" spans="1:7" ht="15">
      <c r="A75" s="1" t="s">
        <v>329</v>
      </c>
      <c r="B75" s="2">
        <f t="shared" si="0"/>
        <v>39783</v>
      </c>
      <c r="C75" s="2">
        <f t="shared" si="1"/>
        <v>0.6652777777777777</v>
      </c>
      <c r="D75" s="10">
        <f t="shared" si="2"/>
        <v>199.50711083333334</v>
      </c>
      <c r="E75" s="9">
        <f t="shared" si="3"/>
        <v>17.981288888888887</v>
      </c>
      <c r="F75" s="8">
        <f t="shared" si="4"/>
        <v>1.004141</v>
      </c>
      <c r="G75" s="11" t="e">
        <f t="shared" si="5"/>
        <v>#DIV/0!</v>
      </c>
    </row>
    <row r="76" spans="1:7" ht="15">
      <c r="A76" s="1" t="s">
        <v>330</v>
      </c>
      <c r="B76" s="2">
        <f t="shared" si="0"/>
        <v>39783</v>
      </c>
      <c r="C76" s="2">
        <f t="shared" si="1"/>
        <v>0.6659722222222222</v>
      </c>
      <c r="D76" s="10">
        <f t="shared" si="2"/>
        <v>199.73918166666667</v>
      </c>
      <c r="E76" s="9">
        <f t="shared" si="3"/>
        <v>17.92282777777778</v>
      </c>
      <c r="F76" s="8">
        <f t="shared" si="4"/>
        <v>1.004136</v>
      </c>
      <c r="G76" s="11" t="e">
        <f t="shared" si="5"/>
        <v>#DIV/0!</v>
      </c>
    </row>
    <row r="77" spans="1:7" ht="15">
      <c r="A77" s="1" t="s">
        <v>617</v>
      </c>
      <c r="B77" s="2">
        <f t="shared" si="0"/>
        <v>39783</v>
      </c>
      <c r="C77" s="2">
        <f t="shared" si="1"/>
        <v>0.6666666666666666</v>
      </c>
      <c r="D77" s="10">
        <f t="shared" si="2"/>
        <v>199.9709897222222</v>
      </c>
      <c r="E77" s="9">
        <f t="shared" si="3"/>
        <v>17.8637</v>
      </c>
      <c r="F77" s="8">
        <f t="shared" si="4"/>
        <v>1.004131</v>
      </c>
      <c r="G77" s="11" t="e">
        <f t="shared" si="5"/>
        <v>#DIV/0!</v>
      </c>
    </row>
    <row r="78" spans="1:7" ht="15">
      <c r="A78" s="1" t="s">
        <v>618</v>
      </c>
      <c r="B78" s="2">
        <f t="shared" si="0"/>
        <v>39783</v>
      </c>
      <c r="C78" s="2">
        <f t="shared" si="1"/>
        <v>0.6673611111111111</v>
      </c>
      <c r="D78" s="10">
        <f t="shared" si="2"/>
        <v>200.2025325</v>
      </c>
      <c r="E78" s="9">
        <f t="shared" si="3"/>
        <v>17.803911111111113</v>
      </c>
      <c r="F78" s="8">
        <f t="shared" si="4"/>
        <v>1.004126</v>
      </c>
      <c r="G78" s="11" t="e">
        <f t="shared" si="5"/>
        <v>#DIV/0!</v>
      </c>
    </row>
    <row r="79" spans="1:7" ht="15">
      <c r="A79" s="1" t="s">
        <v>619</v>
      </c>
      <c r="B79" s="2">
        <f t="shared" si="0"/>
        <v>39783</v>
      </c>
      <c r="C79" s="2">
        <f t="shared" si="1"/>
        <v>0.6680555555555556</v>
      </c>
      <c r="D79" s="10">
        <f t="shared" si="2"/>
        <v>200.43380805555557</v>
      </c>
      <c r="E79" s="9">
        <f t="shared" si="3"/>
        <v>17.743461111111113</v>
      </c>
      <c r="F79" s="8">
        <f t="shared" si="4"/>
        <v>1.004122</v>
      </c>
      <c r="G79" s="11" t="e">
        <f t="shared" si="5"/>
        <v>#DIV/0!</v>
      </c>
    </row>
    <row r="80" spans="1:7" ht="15">
      <c r="A80" s="1" t="s">
        <v>620</v>
      </c>
      <c r="B80" s="2">
        <f t="shared" si="0"/>
        <v>39783</v>
      </c>
      <c r="C80" s="2">
        <f t="shared" si="1"/>
        <v>0.6687500000000001</v>
      </c>
      <c r="D80" s="10">
        <f t="shared" si="2"/>
        <v>200.66481416666667</v>
      </c>
      <c r="E80" s="9">
        <f t="shared" si="3"/>
        <v>17.68235</v>
      </c>
      <c r="F80" s="8">
        <f t="shared" si="4"/>
        <v>1.004117</v>
      </c>
      <c r="G80" s="11" t="e">
        <f t="shared" si="5"/>
        <v>#DIV/0!</v>
      </c>
    </row>
    <row r="81" spans="1:7" ht="15">
      <c r="A81" s="1" t="s">
        <v>331</v>
      </c>
      <c r="B81" s="2">
        <f t="shared" si="0"/>
        <v>39783</v>
      </c>
      <c r="C81" s="2">
        <f t="shared" si="1"/>
        <v>0.6694444444444444</v>
      </c>
      <c r="D81" s="10">
        <f t="shared" si="2"/>
        <v>200.89554888888887</v>
      </c>
      <c r="E81" s="9">
        <f t="shared" si="3"/>
        <v>17.620583333333332</v>
      </c>
      <c r="F81" s="8">
        <f t="shared" si="4"/>
        <v>1.004112</v>
      </c>
      <c r="G81" s="11" t="e">
        <f t="shared" si="5"/>
        <v>#DIV/0!</v>
      </c>
    </row>
    <row r="82" spans="1:7" ht="15">
      <c r="A82" s="1" t="s">
        <v>0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201.12600972222222</v>
      </c>
      <c r="E82" s="9">
        <f aca="true" t="shared" si="9" ref="E82:E145">(VALUE(MID(A82,42,2))+VALUE(MID(A82,45,2))/60+VALUE(MID(A82,48,7))/3600)*(IF(MID(A82,41,1)="-",-1,1))</f>
        <v>17.558158333333335</v>
      </c>
      <c r="F82" s="8">
        <f aca="true" t="shared" si="10" ref="F82:F145">VALUE(MID(A82,56,9))</f>
        <v>1.004107</v>
      </c>
      <c r="G82" s="11" t="e">
        <f aca="true" t="shared" si="11" ref="G82:G145">DEGREES(ATAN($B$6/($B$8*F82)))*60</f>
        <v>#DIV/0!</v>
      </c>
    </row>
    <row r="83" spans="1:7" ht="15">
      <c r="A83" s="1" t="s">
        <v>1</v>
      </c>
      <c r="B83" s="2">
        <f t="shared" si="6"/>
        <v>39783</v>
      </c>
      <c r="C83" s="2">
        <f t="shared" si="7"/>
        <v>0.6708333333333334</v>
      </c>
      <c r="D83" s="10">
        <f t="shared" si="8"/>
        <v>201.35619499999999</v>
      </c>
      <c r="E83" s="9">
        <f t="shared" si="9"/>
        <v>17.495080555555557</v>
      </c>
      <c r="F83" s="8">
        <f t="shared" si="10"/>
        <v>1.004103</v>
      </c>
      <c r="G83" s="11" t="e">
        <f t="shared" si="11"/>
        <v>#DIV/0!</v>
      </c>
    </row>
    <row r="84" spans="1:7" ht="15">
      <c r="A84" s="1" t="s">
        <v>2</v>
      </c>
      <c r="B84" s="2">
        <f t="shared" si="6"/>
        <v>39783</v>
      </c>
      <c r="C84" s="2">
        <f t="shared" si="7"/>
        <v>0.6715277777777778</v>
      </c>
      <c r="D84" s="10">
        <f t="shared" si="8"/>
        <v>201.5861025</v>
      </c>
      <c r="E84" s="9">
        <f t="shared" si="9"/>
        <v>17.431350000000002</v>
      </c>
      <c r="F84" s="8">
        <f t="shared" si="10"/>
        <v>1.004098</v>
      </c>
      <c r="G84" s="11" t="e">
        <f t="shared" si="11"/>
        <v>#DIV/0!</v>
      </c>
    </row>
    <row r="85" spans="1:7" ht="15">
      <c r="A85" s="1" t="s">
        <v>3</v>
      </c>
      <c r="B85" s="2">
        <f t="shared" si="6"/>
        <v>39783</v>
      </c>
      <c r="C85" s="2">
        <f t="shared" si="7"/>
        <v>0.6722222222222222</v>
      </c>
      <c r="D85" s="10">
        <f t="shared" si="8"/>
        <v>201.81573055555558</v>
      </c>
      <c r="E85" s="9">
        <f t="shared" si="9"/>
        <v>17.366969444444447</v>
      </c>
      <c r="F85" s="8">
        <f t="shared" si="10"/>
        <v>1.004093</v>
      </c>
      <c r="G85" s="11" t="e">
        <f t="shared" si="11"/>
        <v>#DIV/0!</v>
      </c>
    </row>
    <row r="86" spans="1:7" ht="15">
      <c r="A86" s="1" t="s">
        <v>4</v>
      </c>
      <c r="B86" s="2">
        <f t="shared" si="6"/>
        <v>39783</v>
      </c>
      <c r="C86" s="2">
        <f t="shared" si="7"/>
        <v>0.6729166666666666</v>
      </c>
      <c r="D86" s="10">
        <f t="shared" si="8"/>
        <v>202.04507666666666</v>
      </c>
      <c r="E86" s="9">
        <f t="shared" si="9"/>
        <v>17.30193888888889</v>
      </c>
      <c r="F86" s="8">
        <f t="shared" si="10"/>
        <v>1.004088</v>
      </c>
      <c r="G86" s="11" t="e">
        <f t="shared" si="11"/>
        <v>#DIV/0!</v>
      </c>
    </row>
    <row r="87" spans="1:7" ht="15">
      <c r="A87" s="1" t="s">
        <v>5</v>
      </c>
      <c r="B87" s="2">
        <f t="shared" si="6"/>
        <v>39783</v>
      </c>
      <c r="C87" s="2">
        <f t="shared" si="7"/>
        <v>0.6736111111111112</v>
      </c>
      <c r="D87" s="10">
        <f t="shared" si="8"/>
        <v>202.27413944444444</v>
      </c>
      <c r="E87" s="9">
        <f t="shared" si="9"/>
        <v>17.236261111111112</v>
      </c>
      <c r="F87" s="8">
        <f t="shared" si="10"/>
        <v>1.004084</v>
      </c>
      <c r="G87" s="11" t="e">
        <f t="shared" si="11"/>
        <v>#DIV/0!</v>
      </c>
    </row>
    <row r="88" spans="1:7" ht="15">
      <c r="A88" s="1" t="s">
        <v>6</v>
      </c>
      <c r="B88" s="2">
        <f t="shared" si="6"/>
        <v>39783</v>
      </c>
      <c r="C88" s="2">
        <f t="shared" si="7"/>
        <v>0.6743055555555556</v>
      </c>
      <c r="D88" s="10">
        <f t="shared" si="8"/>
        <v>202.50291666666666</v>
      </c>
      <c r="E88" s="9">
        <f t="shared" si="9"/>
        <v>17.16993888888889</v>
      </c>
      <c r="F88" s="8">
        <f t="shared" si="10"/>
        <v>1.004079</v>
      </c>
      <c r="G88" s="11" t="e">
        <f t="shared" si="11"/>
        <v>#DIV/0!</v>
      </c>
    </row>
    <row r="89" spans="1:7" ht="15">
      <c r="A89" s="1" t="s">
        <v>7</v>
      </c>
      <c r="B89" s="2">
        <f t="shared" si="6"/>
        <v>39783</v>
      </c>
      <c r="C89" s="2">
        <f t="shared" si="7"/>
        <v>0.6749999999999999</v>
      </c>
      <c r="D89" s="10">
        <f t="shared" si="8"/>
        <v>202.7314063888889</v>
      </c>
      <c r="E89" s="9">
        <f t="shared" si="9"/>
        <v>17.102972222222224</v>
      </c>
      <c r="F89" s="8">
        <f t="shared" si="10"/>
        <v>1.004074</v>
      </c>
      <c r="G89" s="11" t="e">
        <f t="shared" si="11"/>
        <v>#DIV/0!</v>
      </c>
    </row>
    <row r="90" spans="1:7" ht="15">
      <c r="A90" s="1" t="s">
        <v>8</v>
      </c>
      <c r="B90" s="2">
        <f t="shared" si="6"/>
        <v>39783</v>
      </c>
      <c r="C90" s="2">
        <f t="shared" si="7"/>
        <v>0.6756944444444444</v>
      </c>
      <c r="D90" s="10">
        <f t="shared" si="8"/>
        <v>202.95960722222222</v>
      </c>
      <c r="E90" s="9">
        <f t="shared" si="9"/>
        <v>17.03536388888889</v>
      </c>
      <c r="F90" s="8">
        <f t="shared" si="10"/>
        <v>1.004069</v>
      </c>
      <c r="G90" s="11" t="e">
        <f t="shared" si="11"/>
        <v>#DIV/0!</v>
      </c>
    </row>
    <row r="91" spans="1:7" ht="15">
      <c r="A91" s="1" t="s">
        <v>332</v>
      </c>
      <c r="B91" s="2">
        <f t="shared" si="6"/>
        <v>39783</v>
      </c>
      <c r="C91" s="2">
        <f t="shared" si="7"/>
        <v>0.6763888888888889</v>
      </c>
      <c r="D91" s="10">
        <f t="shared" si="8"/>
        <v>203.18751722222223</v>
      </c>
      <c r="E91" s="9">
        <f t="shared" si="9"/>
        <v>16.967116666666666</v>
      </c>
      <c r="F91" s="8">
        <f t="shared" si="10"/>
        <v>1.004065</v>
      </c>
      <c r="G91" s="11" t="e">
        <f t="shared" si="11"/>
        <v>#DIV/0!</v>
      </c>
    </row>
    <row r="92" spans="1:7" ht="15">
      <c r="A92" s="1" t="s">
        <v>333</v>
      </c>
      <c r="B92" s="2">
        <f t="shared" si="6"/>
        <v>39783</v>
      </c>
      <c r="C92" s="2">
        <f t="shared" si="7"/>
        <v>0.6770833333333334</v>
      </c>
      <c r="D92" s="10">
        <f t="shared" si="8"/>
        <v>203.41513416666666</v>
      </c>
      <c r="E92" s="9">
        <f t="shared" si="9"/>
        <v>16.898233333333334</v>
      </c>
      <c r="F92" s="8">
        <f t="shared" si="10"/>
        <v>1.00406</v>
      </c>
      <c r="G92" s="11" t="e">
        <f t="shared" si="11"/>
        <v>#DIV/0!</v>
      </c>
    </row>
    <row r="93" spans="1:7" ht="15">
      <c r="A93" s="1" t="s">
        <v>334</v>
      </c>
      <c r="B93" s="2">
        <f t="shared" si="6"/>
        <v>39783</v>
      </c>
      <c r="C93" s="2">
        <f t="shared" si="7"/>
        <v>0.6777777777777777</v>
      </c>
      <c r="D93" s="10">
        <f t="shared" si="8"/>
        <v>203.64245666666665</v>
      </c>
      <c r="E93" s="9">
        <f t="shared" si="9"/>
        <v>16.82871388888889</v>
      </c>
      <c r="F93" s="8">
        <f t="shared" si="10"/>
        <v>1.004055</v>
      </c>
      <c r="G93" s="11" t="e">
        <f t="shared" si="11"/>
        <v>#DIV/0!</v>
      </c>
    </row>
    <row r="94" spans="1:7" ht="15">
      <c r="A94" s="1" t="s">
        <v>9</v>
      </c>
      <c r="B94" s="2">
        <f t="shared" si="6"/>
        <v>39783</v>
      </c>
      <c r="C94" s="2">
        <f t="shared" si="7"/>
        <v>0.6784722222222223</v>
      </c>
      <c r="D94" s="10">
        <f t="shared" si="8"/>
        <v>203.86948305555558</v>
      </c>
      <c r="E94" s="9">
        <f t="shared" si="9"/>
        <v>16.758558333333333</v>
      </c>
      <c r="F94" s="8">
        <f t="shared" si="10"/>
        <v>1.004051</v>
      </c>
      <c r="G94" s="11" t="e">
        <f t="shared" si="11"/>
        <v>#DIV/0!</v>
      </c>
    </row>
    <row r="95" spans="1:7" ht="15">
      <c r="A95" s="1" t="s">
        <v>10</v>
      </c>
      <c r="B95" s="2">
        <f t="shared" si="6"/>
        <v>39783</v>
      </c>
      <c r="C95" s="2">
        <f t="shared" si="7"/>
        <v>0.6791666666666667</v>
      </c>
      <c r="D95" s="10">
        <f t="shared" si="8"/>
        <v>204.09621166666668</v>
      </c>
      <c r="E95" s="9">
        <f t="shared" si="9"/>
        <v>16.687772222222222</v>
      </c>
      <c r="F95" s="8">
        <f t="shared" si="10"/>
        <v>1.004046</v>
      </c>
      <c r="G95" s="11" t="e">
        <f t="shared" si="11"/>
        <v>#DIV/0!</v>
      </c>
    </row>
    <row r="96" spans="1:7" ht="15">
      <c r="A96" s="1" t="s">
        <v>11</v>
      </c>
      <c r="B96" s="2">
        <f t="shared" si="6"/>
        <v>39783</v>
      </c>
      <c r="C96" s="2">
        <f t="shared" si="7"/>
        <v>0.6798611111111111</v>
      </c>
      <c r="D96" s="10">
        <f t="shared" si="8"/>
        <v>204.32264083333334</v>
      </c>
      <c r="E96" s="9">
        <f t="shared" si="9"/>
        <v>16.616355555555558</v>
      </c>
      <c r="F96" s="8">
        <f t="shared" si="10"/>
        <v>1.004041</v>
      </c>
      <c r="G96" s="11" t="e">
        <f t="shared" si="11"/>
        <v>#DIV/0!</v>
      </c>
    </row>
    <row r="97" spans="1:7" ht="15">
      <c r="A97" s="1" t="s">
        <v>12</v>
      </c>
      <c r="B97" s="2">
        <f t="shared" si="6"/>
        <v>39783</v>
      </c>
      <c r="C97" s="2">
        <f t="shared" si="7"/>
        <v>0.6805555555555555</v>
      </c>
      <c r="D97" s="10">
        <f t="shared" si="8"/>
        <v>204.54876861111111</v>
      </c>
      <c r="E97" s="9">
        <f t="shared" si="9"/>
        <v>16.54431388888889</v>
      </c>
      <c r="F97" s="8">
        <f t="shared" si="10"/>
        <v>1.004036</v>
      </c>
      <c r="G97" s="11" t="e">
        <f t="shared" si="11"/>
        <v>#DIV/0!</v>
      </c>
    </row>
    <row r="98" spans="1:7" ht="15">
      <c r="A98" s="1" t="s">
        <v>13</v>
      </c>
      <c r="B98" s="2">
        <f t="shared" si="6"/>
        <v>39783</v>
      </c>
      <c r="C98" s="2">
        <f t="shared" si="7"/>
        <v>0.68125</v>
      </c>
      <c r="D98" s="10">
        <f t="shared" si="8"/>
        <v>204.77459416666667</v>
      </c>
      <c r="E98" s="9">
        <f t="shared" si="9"/>
        <v>16.471641666666667</v>
      </c>
      <c r="F98" s="8">
        <f t="shared" si="10"/>
        <v>1.004032</v>
      </c>
      <c r="G98" s="11" t="e">
        <f t="shared" si="11"/>
        <v>#DIV/0!</v>
      </c>
    </row>
    <row r="99" spans="1:7" ht="15">
      <c r="A99" s="1" t="s">
        <v>14</v>
      </c>
      <c r="B99" s="2">
        <f t="shared" si="6"/>
        <v>39783</v>
      </c>
      <c r="C99" s="2">
        <f t="shared" si="7"/>
        <v>0.6819444444444445</v>
      </c>
      <c r="D99" s="10">
        <f t="shared" si="8"/>
        <v>205.00011527777778</v>
      </c>
      <c r="E99" s="9">
        <f t="shared" si="9"/>
        <v>16.39835</v>
      </c>
      <c r="F99" s="8">
        <f t="shared" si="10"/>
        <v>1.004027</v>
      </c>
      <c r="G99" s="11" t="e">
        <f t="shared" si="11"/>
        <v>#DIV/0!</v>
      </c>
    </row>
    <row r="100" spans="1:7" ht="15">
      <c r="A100" s="1" t="s">
        <v>15</v>
      </c>
      <c r="B100" s="2">
        <f t="shared" si="6"/>
        <v>39783</v>
      </c>
      <c r="C100" s="2">
        <f t="shared" si="7"/>
        <v>0.6826388888888889</v>
      </c>
      <c r="D100" s="10">
        <f t="shared" si="8"/>
        <v>205.22533055555556</v>
      </c>
      <c r="E100" s="9">
        <f t="shared" si="9"/>
        <v>16.32443333333333</v>
      </c>
      <c r="F100" s="8">
        <f t="shared" si="10"/>
        <v>1.004022</v>
      </c>
      <c r="G100" s="11" t="e">
        <f t="shared" si="11"/>
        <v>#DIV/0!</v>
      </c>
    </row>
    <row r="101" spans="1:7" ht="15">
      <c r="A101" s="1" t="s">
        <v>16</v>
      </c>
      <c r="B101" s="2">
        <f t="shared" si="6"/>
        <v>39783</v>
      </c>
      <c r="C101" s="2">
        <f t="shared" si="7"/>
        <v>0.6833333333333332</v>
      </c>
      <c r="D101" s="10">
        <f t="shared" si="8"/>
        <v>205.4502388888889</v>
      </c>
      <c r="E101" s="9">
        <f t="shared" si="9"/>
        <v>16.249897222222224</v>
      </c>
      <c r="F101" s="8">
        <f t="shared" si="10"/>
        <v>1.004017</v>
      </c>
      <c r="G101" s="11" t="e">
        <f t="shared" si="11"/>
        <v>#DIV/0!</v>
      </c>
    </row>
    <row r="102" spans="1:7" ht="15">
      <c r="A102" s="1" t="s">
        <v>335</v>
      </c>
      <c r="B102" s="2">
        <f t="shared" si="6"/>
        <v>39783</v>
      </c>
      <c r="C102" s="2">
        <f t="shared" si="7"/>
        <v>0.6840277777777778</v>
      </c>
      <c r="D102" s="10">
        <f t="shared" si="8"/>
        <v>205.6748386111111</v>
      </c>
      <c r="E102" s="9">
        <f t="shared" si="9"/>
        <v>16.17474166666667</v>
      </c>
      <c r="F102" s="8">
        <f t="shared" si="10"/>
        <v>1.004013</v>
      </c>
      <c r="G102" s="11" t="e">
        <f t="shared" si="11"/>
        <v>#DIV/0!</v>
      </c>
    </row>
    <row r="103" spans="1:7" ht="15">
      <c r="A103" s="1" t="s">
        <v>17</v>
      </c>
      <c r="B103" s="2">
        <f t="shared" si="6"/>
        <v>39783</v>
      </c>
      <c r="C103" s="2">
        <f t="shared" si="7"/>
        <v>0.6847222222222222</v>
      </c>
      <c r="D103" s="10">
        <f t="shared" si="8"/>
        <v>205.89912805555554</v>
      </c>
      <c r="E103" s="9">
        <f t="shared" si="9"/>
        <v>16.098972222222223</v>
      </c>
      <c r="F103" s="8">
        <f t="shared" si="10"/>
        <v>1.004008</v>
      </c>
      <c r="G103" s="11" t="e">
        <f t="shared" si="11"/>
        <v>#DIV/0!</v>
      </c>
    </row>
    <row r="104" spans="1:7" ht="15">
      <c r="A104" s="1" t="s">
        <v>336</v>
      </c>
      <c r="B104" s="2">
        <f t="shared" si="6"/>
        <v>39783</v>
      </c>
      <c r="C104" s="2">
        <f t="shared" si="7"/>
        <v>0.6854166666666667</v>
      </c>
      <c r="D104" s="10">
        <f t="shared" si="8"/>
        <v>206.12310638888889</v>
      </c>
      <c r="E104" s="9">
        <f t="shared" si="9"/>
        <v>16.02258611111111</v>
      </c>
      <c r="F104" s="8">
        <f t="shared" si="10"/>
        <v>1.004003</v>
      </c>
      <c r="G104" s="11" t="e">
        <f t="shared" si="11"/>
        <v>#DIV/0!</v>
      </c>
    </row>
    <row r="105" spans="1:7" ht="15">
      <c r="A105" s="1" t="s">
        <v>337</v>
      </c>
      <c r="B105" s="2">
        <f t="shared" si="6"/>
        <v>39783</v>
      </c>
      <c r="C105" s="2">
        <f t="shared" si="7"/>
        <v>0.686111111111111</v>
      </c>
      <c r="D105" s="10">
        <f t="shared" si="8"/>
        <v>206.34677166666668</v>
      </c>
      <c r="E105" s="9">
        <f t="shared" si="9"/>
        <v>15.945591666666667</v>
      </c>
      <c r="F105" s="8">
        <f t="shared" si="10"/>
        <v>1.003998</v>
      </c>
      <c r="G105" s="11" t="e">
        <f t="shared" si="11"/>
        <v>#DIV/0!</v>
      </c>
    </row>
    <row r="106" spans="1:7" ht="15">
      <c r="A106" s="1" t="s">
        <v>18</v>
      </c>
      <c r="B106" s="2">
        <f t="shared" si="6"/>
        <v>39783</v>
      </c>
      <c r="C106" s="2">
        <f t="shared" si="7"/>
        <v>0.6868055555555556</v>
      </c>
      <c r="D106" s="10">
        <f t="shared" si="8"/>
        <v>206.57012277777778</v>
      </c>
      <c r="E106" s="9">
        <f t="shared" si="9"/>
        <v>15.867983333333333</v>
      </c>
      <c r="F106" s="8">
        <f t="shared" si="10"/>
        <v>1.003994</v>
      </c>
      <c r="G106" s="11" t="e">
        <f t="shared" si="11"/>
        <v>#DIV/0!</v>
      </c>
    </row>
    <row r="107" spans="1:7" ht="15">
      <c r="A107" s="1" t="s">
        <v>19</v>
      </c>
      <c r="B107" s="2">
        <f t="shared" si="6"/>
        <v>39783</v>
      </c>
      <c r="C107" s="2">
        <f t="shared" si="7"/>
        <v>0.6875</v>
      </c>
      <c r="D107" s="10">
        <f t="shared" si="8"/>
        <v>206.7931586111111</v>
      </c>
      <c r="E107" s="9">
        <f t="shared" si="9"/>
        <v>15.789769444444444</v>
      </c>
      <c r="F107" s="8">
        <f t="shared" si="10"/>
        <v>1.003989</v>
      </c>
      <c r="G107" s="11" t="e">
        <f t="shared" si="11"/>
        <v>#DIV/0!</v>
      </c>
    </row>
    <row r="108" spans="1:7" ht="15">
      <c r="A108" s="1" t="s">
        <v>20</v>
      </c>
      <c r="B108" s="2">
        <f t="shared" si="6"/>
        <v>39783</v>
      </c>
      <c r="C108" s="2">
        <f t="shared" si="7"/>
        <v>0.6881944444444444</v>
      </c>
      <c r="D108" s="10">
        <f t="shared" si="8"/>
        <v>207.01587777777777</v>
      </c>
      <c r="E108" s="9">
        <f t="shared" si="9"/>
        <v>15.710949999999999</v>
      </c>
      <c r="F108" s="8">
        <f t="shared" si="10"/>
        <v>1.003984</v>
      </c>
      <c r="G108" s="11" t="e">
        <f t="shared" si="11"/>
        <v>#DIV/0!</v>
      </c>
    </row>
    <row r="109" spans="1:7" ht="15">
      <c r="A109" s="1" t="s">
        <v>21</v>
      </c>
      <c r="B109" s="2">
        <f t="shared" si="6"/>
        <v>39783</v>
      </c>
      <c r="C109" s="2">
        <f t="shared" si="7"/>
        <v>0.688888888888889</v>
      </c>
      <c r="D109" s="10">
        <f t="shared" si="8"/>
        <v>207.23827916666664</v>
      </c>
      <c r="E109" s="9">
        <f t="shared" si="9"/>
        <v>15.631525</v>
      </c>
      <c r="F109" s="8">
        <f t="shared" si="10"/>
        <v>1.00398</v>
      </c>
      <c r="G109" s="11" t="e">
        <f t="shared" si="11"/>
        <v>#DIV/0!</v>
      </c>
    </row>
    <row r="110" spans="1:7" ht="15">
      <c r="A110" s="1" t="s">
        <v>22</v>
      </c>
      <c r="B110" s="2">
        <f t="shared" si="6"/>
        <v>39783</v>
      </c>
      <c r="C110" s="2">
        <f t="shared" si="7"/>
        <v>0.6895833333333333</v>
      </c>
      <c r="D110" s="10">
        <f t="shared" si="8"/>
        <v>207.46036138888888</v>
      </c>
      <c r="E110" s="9">
        <f t="shared" si="9"/>
        <v>15.5515</v>
      </c>
      <c r="F110" s="8">
        <f t="shared" si="10"/>
        <v>1.003975</v>
      </c>
      <c r="G110" s="11" t="e">
        <f t="shared" si="11"/>
        <v>#DIV/0!</v>
      </c>
    </row>
    <row r="111" spans="1:7" ht="15">
      <c r="A111" s="1" t="s">
        <v>23</v>
      </c>
      <c r="B111" s="2">
        <f t="shared" si="6"/>
        <v>39783</v>
      </c>
      <c r="C111" s="2">
        <f t="shared" si="7"/>
        <v>0.6902777777777778</v>
      </c>
      <c r="D111" s="10">
        <f t="shared" si="8"/>
        <v>207.6821236111111</v>
      </c>
      <c r="E111" s="9">
        <f t="shared" si="9"/>
        <v>15.470872222222223</v>
      </c>
      <c r="F111" s="8">
        <f t="shared" si="10"/>
        <v>1.00397</v>
      </c>
      <c r="G111" s="11" t="e">
        <f t="shared" si="11"/>
        <v>#DIV/0!</v>
      </c>
    </row>
    <row r="112" spans="1:7" ht="15">
      <c r="A112" s="1" t="s">
        <v>24</v>
      </c>
      <c r="B112" s="2">
        <f t="shared" si="6"/>
        <v>39783</v>
      </c>
      <c r="C112" s="2">
        <f t="shared" si="7"/>
        <v>0.6909722222222222</v>
      </c>
      <c r="D112" s="10">
        <f t="shared" si="8"/>
        <v>207.90356416666668</v>
      </c>
      <c r="E112" s="9">
        <f t="shared" si="9"/>
        <v>15.38965</v>
      </c>
      <c r="F112" s="8">
        <f t="shared" si="10"/>
        <v>1.003965</v>
      </c>
      <c r="G112" s="11" t="e">
        <f t="shared" si="11"/>
        <v>#DIV/0!</v>
      </c>
    </row>
    <row r="113" spans="1:7" ht="15">
      <c r="A113" s="1" t="s">
        <v>25</v>
      </c>
      <c r="B113" s="2">
        <f t="shared" si="6"/>
        <v>39783</v>
      </c>
      <c r="C113" s="2">
        <f t="shared" si="7"/>
        <v>0.6916666666666668</v>
      </c>
      <c r="D113" s="10">
        <f t="shared" si="8"/>
        <v>208.1246825</v>
      </c>
      <c r="E113" s="9">
        <f t="shared" si="9"/>
        <v>15.307830555555556</v>
      </c>
      <c r="F113" s="8">
        <f t="shared" si="10"/>
        <v>1.003961</v>
      </c>
      <c r="G113" s="11" t="e">
        <f t="shared" si="11"/>
        <v>#DIV/0!</v>
      </c>
    </row>
    <row r="114" spans="1:7" ht="15">
      <c r="A114" s="1" t="s">
        <v>26</v>
      </c>
      <c r="B114" s="2">
        <f t="shared" si="6"/>
        <v>39783</v>
      </c>
      <c r="C114" s="2">
        <f t="shared" si="7"/>
        <v>0.6923611111111111</v>
      </c>
      <c r="D114" s="10">
        <f t="shared" si="8"/>
        <v>208.34547722222223</v>
      </c>
      <c r="E114" s="9">
        <f t="shared" si="9"/>
        <v>15.225416666666666</v>
      </c>
      <c r="F114" s="8">
        <f t="shared" si="10"/>
        <v>1.003956</v>
      </c>
      <c r="G114" s="11" t="e">
        <f t="shared" si="11"/>
        <v>#DIV/0!</v>
      </c>
    </row>
    <row r="115" spans="1:7" ht="15">
      <c r="A115" s="1" t="s">
        <v>338</v>
      </c>
      <c r="B115" s="2">
        <f t="shared" si="6"/>
        <v>39783</v>
      </c>
      <c r="C115" s="2">
        <f t="shared" si="7"/>
        <v>0.6930555555555555</v>
      </c>
      <c r="D115" s="10">
        <f t="shared" si="8"/>
        <v>208.56594750000002</v>
      </c>
      <c r="E115" s="9">
        <f t="shared" si="9"/>
        <v>15.142413888888889</v>
      </c>
      <c r="F115" s="8">
        <f t="shared" si="10"/>
        <v>1.003951</v>
      </c>
      <c r="G115" s="11" t="e">
        <f t="shared" si="11"/>
        <v>#DIV/0!</v>
      </c>
    </row>
    <row r="116" spans="1:7" ht="15">
      <c r="A116" s="1" t="s">
        <v>27</v>
      </c>
      <c r="B116" s="2">
        <f t="shared" si="6"/>
        <v>39783</v>
      </c>
      <c r="C116" s="2">
        <f t="shared" si="7"/>
        <v>0.69375</v>
      </c>
      <c r="D116" s="10">
        <f t="shared" si="8"/>
        <v>208.78609194444445</v>
      </c>
      <c r="E116" s="9">
        <f t="shared" si="9"/>
        <v>15.058819444444445</v>
      </c>
      <c r="F116" s="8">
        <f t="shared" si="10"/>
        <v>1.003946</v>
      </c>
      <c r="G116" s="11" t="e">
        <f t="shared" si="11"/>
        <v>#DIV/0!</v>
      </c>
    </row>
    <row r="117" spans="1:7" ht="15">
      <c r="A117" s="1" t="s">
        <v>28</v>
      </c>
      <c r="B117" s="2">
        <f t="shared" si="6"/>
        <v>39783</v>
      </c>
      <c r="C117" s="2">
        <f t="shared" si="7"/>
        <v>0.6944444444444445</v>
      </c>
      <c r="D117" s="10">
        <f t="shared" si="8"/>
        <v>209.00591</v>
      </c>
      <c r="E117" s="9">
        <f t="shared" si="9"/>
        <v>14.974638888888888</v>
      </c>
      <c r="F117" s="8">
        <f t="shared" si="10"/>
        <v>1.003942</v>
      </c>
      <c r="G117" s="11" t="e">
        <f t="shared" si="11"/>
        <v>#DIV/0!</v>
      </c>
    </row>
    <row r="118" spans="1:7" ht="15">
      <c r="A118" s="1" t="s">
        <v>29</v>
      </c>
      <c r="B118" s="2">
        <f t="shared" si="6"/>
        <v>39783</v>
      </c>
      <c r="C118" s="2">
        <f t="shared" si="7"/>
        <v>0.6951388888888889</v>
      </c>
      <c r="D118" s="10">
        <f t="shared" si="8"/>
        <v>209.22540055555555</v>
      </c>
      <c r="E118" s="9">
        <f t="shared" si="9"/>
        <v>14.889872222222222</v>
      </c>
      <c r="F118" s="8">
        <f t="shared" si="10"/>
        <v>1.003937</v>
      </c>
      <c r="G118" s="11" t="e">
        <f t="shared" si="11"/>
        <v>#DIV/0!</v>
      </c>
    </row>
    <row r="119" spans="1:7" ht="15">
      <c r="A119" s="1" t="s">
        <v>30</v>
      </c>
      <c r="B119" s="2">
        <f t="shared" si="6"/>
        <v>39783</v>
      </c>
      <c r="C119" s="2">
        <f t="shared" si="7"/>
        <v>0.6958333333333333</v>
      </c>
      <c r="D119" s="10">
        <f t="shared" si="8"/>
        <v>209.44456277777778</v>
      </c>
      <c r="E119" s="9">
        <f t="shared" si="9"/>
        <v>14.804525</v>
      </c>
      <c r="F119" s="8">
        <f t="shared" si="10"/>
        <v>1.003932</v>
      </c>
      <c r="G119" s="11" t="e">
        <f t="shared" si="11"/>
        <v>#DIV/0!</v>
      </c>
    </row>
    <row r="120" spans="1:7" ht="15">
      <c r="A120" s="1" t="s">
        <v>31</v>
      </c>
      <c r="B120" s="2">
        <f t="shared" si="6"/>
        <v>39783</v>
      </c>
      <c r="C120" s="2">
        <f t="shared" si="7"/>
        <v>0.6965277777777777</v>
      </c>
      <c r="D120" s="10">
        <f t="shared" si="8"/>
        <v>209.66339583333334</v>
      </c>
      <c r="E120" s="9">
        <f t="shared" si="9"/>
        <v>14.718594444444445</v>
      </c>
      <c r="F120" s="8">
        <f t="shared" si="10"/>
        <v>1.003928</v>
      </c>
      <c r="G120" s="11" t="e">
        <f t="shared" si="11"/>
        <v>#DIV/0!</v>
      </c>
    </row>
    <row r="121" spans="1:7" ht="15">
      <c r="A121" s="1" t="s">
        <v>32</v>
      </c>
      <c r="B121" s="2">
        <f t="shared" si="6"/>
        <v>39783</v>
      </c>
      <c r="C121" s="2">
        <f t="shared" si="7"/>
        <v>0.6972222222222223</v>
      </c>
      <c r="D121" s="10">
        <f t="shared" si="8"/>
        <v>209.88189861111113</v>
      </c>
      <c r="E121" s="9">
        <f t="shared" si="9"/>
        <v>14.632086111111112</v>
      </c>
      <c r="F121" s="8">
        <f t="shared" si="10"/>
        <v>1.003923</v>
      </c>
      <c r="G121" s="11" t="e">
        <f t="shared" si="11"/>
        <v>#DIV/0!</v>
      </c>
    </row>
    <row r="122" spans="1:7" ht="15">
      <c r="A122" s="1" t="s">
        <v>33</v>
      </c>
      <c r="B122" s="2">
        <f t="shared" si="6"/>
        <v>39783</v>
      </c>
      <c r="C122" s="2">
        <f t="shared" si="7"/>
        <v>0.6979166666666666</v>
      </c>
      <c r="D122" s="10">
        <f t="shared" si="8"/>
        <v>210.10007055555556</v>
      </c>
      <c r="E122" s="9">
        <f t="shared" si="9"/>
        <v>14.545002777777778</v>
      </c>
      <c r="F122" s="8">
        <f t="shared" si="10"/>
        <v>1.003918</v>
      </c>
      <c r="G122" s="11" t="e">
        <f t="shared" si="11"/>
        <v>#DIV/0!</v>
      </c>
    </row>
    <row r="123" spans="1:7" ht="15">
      <c r="A123" s="1" t="s">
        <v>34</v>
      </c>
      <c r="B123" s="2">
        <f t="shared" si="6"/>
        <v>39783</v>
      </c>
      <c r="C123" s="2">
        <f t="shared" si="7"/>
        <v>0.6986111111111111</v>
      </c>
      <c r="D123" s="10">
        <f t="shared" si="8"/>
        <v>210.31791083333334</v>
      </c>
      <c r="E123" s="9">
        <f t="shared" si="9"/>
        <v>14.457341666666666</v>
      </c>
      <c r="F123" s="8">
        <f t="shared" si="10"/>
        <v>1.003913</v>
      </c>
      <c r="G123" s="11" t="e">
        <f t="shared" si="11"/>
        <v>#DIV/0!</v>
      </c>
    </row>
    <row r="124" spans="1:7" ht="15">
      <c r="A124" s="1" t="s">
        <v>35</v>
      </c>
      <c r="B124" s="2">
        <f t="shared" si="6"/>
        <v>39783</v>
      </c>
      <c r="C124" s="2">
        <f t="shared" si="7"/>
        <v>0.6993055555555556</v>
      </c>
      <c r="D124" s="10">
        <f t="shared" si="8"/>
        <v>210.5354186111111</v>
      </c>
      <c r="E124" s="9">
        <f t="shared" si="9"/>
        <v>14.369111111111112</v>
      </c>
      <c r="F124" s="8">
        <f t="shared" si="10"/>
        <v>1.003909</v>
      </c>
      <c r="G124" s="11" t="e">
        <f t="shared" si="11"/>
        <v>#DIV/0!</v>
      </c>
    </row>
    <row r="125" spans="1:7" ht="15">
      <c r="A125" s="1" t="s">
        <v>36</v>
      </c>
      <c r="B125" s="2">
        <f t="shared" si="6"/>
        <v>39783</v>
      </c>
      <c r="C125" s="2">
        <f t="shared" si="7"/>
        <v>0.7000000000000001</v>
      </c>
      <c r="D125" s="10">
        <f t="shared" si="8"/>
        <v>210.75259305555556</v>
      </c>
      <c r="E125" s="9">
        <f t="shared" si="9"/>
        <v>14.280308333333334</v>
      </c>
      <c r="F125" s="8">
        <f t="shared" si="10"/>
        <v>1.003904</v>
      </c>
      <c r="G125" s="11" t="e">
        <f t="shared" si="11"/>
        <v>#DIV/0!</v>
      </c>
    </row>
    <row r="126" spans="1:7" ht="15">
      <c r="A126" s="1" t="s">
        <v>37</v>
      </c>
      <c r="B126" s="2">
        <f t="shared" si="6"/>
        <v>39783</v>
      </c>
      <c r="C126" s="2">
        <f t="shared" si="7"/>
        <v>0.7006944444444444</v>
      </c>
      <c r="D126" s="10">
        <f t="shared" si="8"/>
        <v>210.9694336111111</v>
      </c>
      <c r="E126" s="9">
        <f t="shared" si="9"/>
        <v>14.190938888888889</v>
      </c>
      <c r="F126" s="8">
        <f t="shared" si="10"/>
        <v>1.003899</v>
      </c>
      <c r="G126" s="11" t="e">
        <f t="shared" si="11"/>
        <v>#DIV/0!</v>
      </c>
    </row>
    <row r="127" spans="1:7" ht="15">
      <c r="A127" s="1" t="s">
        <v>339</v>
      </c>
      <c r="B127" s="2">
        <f t="shared" si="6"/>
        <v>39783</v>
      </c>
      <c r="C127" s="2">
        <f t="shared" si="7"/>
        <v>0.7013888888888888</v>
      </c>
      <c r="D127" s="10">
        <f t="shared" si="8"/>
        <v>211.18593972222223</v>
      </c>
      <c r="E127" s="9">
        <f t="shared" si="9"/>
        <v>14.101002777777778</v>
      </c>
      <c r="F127" s="8">
        <f t="shared" si="10"/>
        <v>1.003894</v>
      </c>
      <c r="G127" s="11" t="e">
        <f t="shared" si="11"/>
        <v>#DIV/0!</v>
      </c>
    </row>
    <row r="128" spans="1:7" ht="15">
      <c r="A128" s="1" t="s">
        <v>38</v>
      </c>
      <c r="B128" s="2">
        <f t="shared" si="6"/>
        <v>39783</v>
      </c>
      <c r="C128" s="2">
        <f t="shared" si="7"/>
        <v>0.7020833333333334</v>
      </c>
      <c r="D128" s="10">
        <f t="shared" si="8"/>
        <v>211.40211055555557</v>
      </c>
      <c r="E128" s="9">
        <f t="shared" si="9"/>
        <v>14.010505555555556</v>
      </c>
      <c r="F128" s="8">
        <f t="shared" si="10"/>
        <v>1.00389</v>
      </c>
      <c r="G128" s="11" t="e">
        <f t="shared" si="11"/>
        <v>#DIV/0!</v>
      </c>
    </row>
    <row r="129" spans="1:7" ht="15">
      <c r="A129" s="1" t="s">
        <v>39</v>
      </c>
      <c r="B129" s="2">
        <f t="shared" si="6"/>
        <v>39783</v>
      </c>
      <c r="C129" s="2">
        <f t="shared" si="7"/>
        <v>0.7027777777777778</v>
      </c>
      <c r="D129" s="10">
        <f t="shared" si="8"/>
        <v>211.61794527777778</v>
      </c>
      <c r="E129" s="9">
        <f t="shared" si="9"/>
        <v>13.919444444444444</v>
      </c>
      <c r="F129" s="8">
        <f t="shared" si="10"/>
        <v>1.003885</v>
      </c>
      <c r="G129" s="11" t="e">
        <f t="shared" si="11"/>
        <v>#DIV/0!</v>
      </c>
    </row>
    <row r="130" spans="1:7" ht="15">
      <c r="A130" s="1" t="s">
        <v>40</v>
      </c>
      <c r="B130" s="2">
        <f t="shared" si="6"/>
        <v>39783</v>
      </c>
      <c r="C130" s="2">
        <f t="shared" si="7"/>
        <v>0.7034722222222222</v>
      </c>
      <c r="D130" s="10">
        <f t="shared" si="8"/>
        <v>211.8334438888889</v>
      </c>
      <c r="E130" s="9">
        <f t="shared" si="9"/>
        <v>13.827822222222222</v>
      </c>
      <c r="F130" s="8">
        <f t="shared" si="10"/>
        <v>1.00388</v>
      </c>
      <c r="G130" s="11" t="e">
        <f t="shared" si="11"/>
        <v>#DIV/0!</v>
      </c>
    </row>
    <row r="131" spans="1:7" ht="15">
      <c r="A131" s="1" t="s">
        <v>41</v>
      </c>
      <c r="B131" s="2">
        <f t="shared" si="6"/>
        <v>39783</v>
      </c>
      <c r="C131" s="2">
        <f t="shared" si="7"/>
        <v>0.7041666666666666</v>
      </c>
      <c r="D131" s="10">
        <f t="shared" si="8"/>
        <v>212.04860555555555</v>
      </c>
      <c r="E131" s="9">
        <f t="shared" si="9"/>
        <v>13.735644444444443</v>
      </c>
      <c r="F131" s="8">
        <f t="shared" si="10"/>
        <v>1.003876</v>
      </c>
      <c r="G131" s="11" t="e">
        <f t="shared" si="11"/>
        <v>#DIV/0!</v>
      </c>
    </row>
    <row r="132" spans="1:7" ht="15">
      <c r="A132" s="1" t="s">
        <v>42</v>
      </c>
      <c r="B132" s="2">
        <f t="shared" si="6"/>
        <v>39783</v>
      </c>
      <c r="C132" s="2">
        <f t="shared" si="7"/>
        <v>0.7048611111111112</v>
      </c>
      <c r="D132" s="10">
        <f t="shared" si="8"/>
        <v>212.26342944444445</v>
      </c>
      <c r="E132" s="9">
        <f t="shared" si="9"/>
        <v>13.642913888888888</v>
      </c>
      <c r="F132" s="8">
        <f t="shared" si="10"/>
        <v>1.003871</v>
      </c>
      <c r="G132" s="11" t="e">
        <f t="shared" si="11"/>
        <v>#DIV/0!</v>
      </c>
    </row>
    <row r="133" spans="1:7" ht="15">
      <c r="A133" s="1" t="s">
        <v>43</v>
      </c>
      <c r="B133" s="2">
        <f t="shared" si="6"/>
        <v>39783</v>
      </c>
      <c r="C133" s="2">
        <f t="shared" si="7"/>
        <v>0.7055555555555556</v>
      </c>
      <c r="D133" s="10">
        <f t="shared" si="8"/>
        <v>212.47791555555557</v>
      </c>
      <c r="E133" s="9">
        <f t="shared" si="9"/>
        <v>13.549627777777777</v>
      </c>
      <c r="F133" s="8">
        <f t="shared" si="10"/>
        <v>1.003866</v>
      </c>
      <c r="G133" s="11" t="e">
        <f t="shared" si="11"/>
        <v>#DIV/0!</v>
      </c>
    </row>
    <row r="134" spans="1:7" ht="15">
      <c r="A134" s="1" t="s">
        <v>44</v>
      </c>
      <c r="B134" s="2">
        <f t="shared" si="6"/>
        <v>39783</v>
      </c>
      <c r="C134" s="2">
        <f t="shared" si="7"/>
        <v>0.7062499999999999</v>
      </c>
      <c r="D134" s="10">
        <f t="shared" si="8"/>
        <v>212.69206333333335</v>
      </c>
      <c r="E134" s="9">
        <f t="shared" si="9"/>
        <v>13.455791666666666</v>
      </c>
      <c r="F134" s="8">
        <f t="shared" si="10"/>
        <v>1.003861</v>
      </c>
      <c r="G134" s="11" t="e">
        <f t="shared" si="11"/>
        <v>#DIV/0!</v>
      </c>
    </row>
    <row r="135" spans="1:7" ht="15">
      <c r="A135" s="1" t="s">
        <v>45</v>
      </c>
      <c r="B135" s="2">
        <f t="shared" si="6"/>
        <v>39783</v>
      </c>
      <c r="C135" s="2">
        <f t="shared" si="7"/>
        <v>0.7069444444444444</v>
      </c>
      <c r="D135" s="10">
        <f t="shared" si="8"/>
        <v>212.90587194444444</v>
      </c>
      <c r="E135" s="9">
        <f t="shared" si="9"/>
        <v>13.361408333333333</v>
      </c>
      <c r="F135" s="8">
        <f t="shared" si="10"/>
        <v>1.003857</v>
      </c>
      <c r="G135" s="11" t="e">
        <f t="shared" si="11"/>
        <v>#DIV/0!</v>
      </c>
    </row>
    <row r="136" spans="1:7" ht="15">
      <c r="A136" s="1" t="s">
        <v>46</v>
      </c>
      <c r="B136" s="2">
        <f t="shared" si="6"/>
        <v>39783</v>
      </c>
      <c r="C136" s="2">
        <f t="shared" si="7"/>
        <v>0.7076388888888889</v>
      </c>
      <c r="D136" s="10">
        <f t="shared" si="8"/>
        <v>213.11934166666668</v>
      </c>
      <c r="E136" s="9">
        <f t="shared" si="9"/>
        <v>13.266475</v>
      </c>
      <c r="F136" s="8">
        <f t="shared" si="10"/>
        <v>1.003852</v>
      </c>
      <c r="G136" s="11" t="e">
        <f t="shared" si="11"/>
        <v>#DIV/0!</v>
      </c>
    </row>
    <row r="137" spans="1:7" ht="15">
      <c r="A137" s="1" t="s">
        <v>340</v>
      </c>
      <c r="B137" s="2">
        <f t="shared" si="6"/>
        <v>39783</v>
      </c>
      <c r="C137" s="2">
        <f t="shared" si="7"/>
        <v>0.7083333333333334</v>
      </c>
      <c r="D137" s="10">
        <f t="shared" si="8"/>
        <v>213.33247166666666</v>
      </c>
      <c r="E137" s="9">
        <f t="shared" si="9"/>
        <v>13.171</v>
      </c>
      <c r="F137" s="8">
        <f t="shared" si="10"/>
        <v>1.003847</v>
      </c>
      <c r="G137" s="11" t="e">
        <f t="shared" si="11"/>
        <v>#DIV/0!</v>
      </c>
    </row>
    <row r="138" spans="1:7" ht="15">
      <c r="A138" s="1" t="s">
        <v>341</v>
      </c>
      <c r="B138" s="2">
        <f t="shared" si="6"/>
        <v>39783</v>
      </c>
      <c r="C138" s="2">
        <f t="shared" si="7"/>
        <v>0.7090277777777777</v>
      </c>
      <c r="D138" s="10">
        <f t="shared" si="8"/>
        <v>213.5452613888889</v>
      </c>
      <c r="E138" s="9">
        <f t="shared" si="9"/>
        <v>13.074983333333334</v>
      </c>
      <c r="F138" s="8">
        <f t="shared" si="10"/>
        <v>1.003843</v>
      </c>
      <c r="G138" s="11" t="e">
        <f t="shared" si="11"/>
        <v>#DIV/0!</v>
      </c>
    </row>
    <row r="139" spans="1:7" ht="15">
      <c r="A139" s="1" t="s">
        <v>47</v>
      </c>
      <c r="B139" s="2">
        <f t="shared" si="6"/>
        <v>39783</v>
      </c>
      <c r="C139" s="2">
        <f t="shared" si="7"/>
        <v>0.7097222222222223</v>
      </c>
      <c r="D139" s="10">
        <f t="shared" si="8"/>
        <v>213.75771083333333</v>
      </c>
      <c r="E139" s="9">
        <f t="shared" si="9"/>
        <v>12.978427777777778</v>
      </c>
      <c r="F139" s="8">
        <f t="shared" si="10"/>
        <v>1.003838</v>
      </c>
      <c r="G139" s="11" t="e">
        <f t="shared" si="11"/>
        <v>#DIV/0!</v>
      </c>
    </row>
    <row r="140" spans="1:7" ht="15">
      <c r="A140" s="1" t="s">
        <v>48</v>
      </c>
      <c r="B140" s="2">
        <f t="shared" si="6"/>
        <v>39783</v>
      </c>
      <c r="C140" s="2">
        <f t="shared" si="7"/>
        <v>0.7104166666666667</v>
      </c>
      <c r="D140" s="10">
        <f t="shared" si="8"/>
        <v>213.9698197222222</v>
      </c>
      <c r="E140" s="9">
        <f t="shared" si="9"/>
        <v>12.881333333333334</v>
      </c>
      <c r="F140" s="8">
        <f t="shared" si="10"/>
        <v>1.003833</v>
      </c>
      <c r="G140" s="11" t="e">
        <f t="shared" si="11"/>
        <v>#DIV/0!</v>
      </c>
    </row>
    <row r="141" spans="1:7" ht="15">
      <c r="A141" s="1" t="s">
        <v>49</v>
      </c>
      <c r="B141" s="2">
        <f t="shared" si="6"/>
        <v>39783</v>
      </c>
      <c r="C141" s="2">
        <f t="shared" si="7"/>
        <v>0.7111111111111111</v>
      </c>
      <c r="D141" s="10">
        <f t="shared" si="8"/>
        <v>214.18158749999998</v>
      </c>
      <c r="E141" s="9">
        <f t="shared" si="9"/>
        <v>12.783702777777778</v>
      </c>
      <c r="F141" s="8">
        <f t="shared" si="10"/>
        <v>1.003828</v>
      </c>
      <c r="G141" s="11" t="e">
        <f t="shared" si="11"/>
        <v>#DIV/0!</v>
      </c>
    </row>
    <row r="142" spans="1:7" ht="15">
      <c r="A142" s="1" t="s">
        <v>50</v>
      </c>
      <c r="B142" s="2">
        <f t="shared" si="6"/>
        <v>39783</v>
      </c>
      <c r="C142" s="2">
        <f t="shared" si="7"/>
        <v>0.7118055555555555</v>
      </c>
      <c r="D142" s="10">
        <f t="shared" si="8"/>
        <v>214.39301444444445</v>
      </c>
      <c r="E142" s="9">
        <f t="shared" si="9"/>
        <v>12.685541666666667</v>
      </c>
      <c r="F142" s="8">
        <f t="shared" si="10"/>
        <v>1.003824</v>
      </c>
      <c r="G142" s="11" t="e">
        <f t="shared" si="11"/>
        <v>#DIV/0!</v>
      </c>
    </row>
    <row r="143" spans="1:7" ht="15">
      <c r="A143" s="1" t="s">
        <v>51</v>
      </c>
      <c r="B143" s="2">
        <f t="shared" si="6"/>
        <v>39783</v>
      </c>
      <c r="C143" s="2">
        <f t="shared" si="7"/>
        <v>0.7125</v>
      </c>
      <c r="D143" s="10">
        <f t="shared" si="8"/>
        <v>214.60409972222223</v>
      </c>
      <c r="E143" s="9">
        <f t="shared" si="9"/>
        <v>12.586847222222223</v>
      </c>
      <c r="F143" s="8">
        <f t="shared" si="10"/>
        <v>1.003819</v>
      </c>
      <c r="G143" s="11" t="e">
        <f t="shared" si="11"/>
        <v>#DIV/0!</v>
      </c>
    </row>
    <row r="144" spans="1:7" ht="15">
      <c r="A144" s="1" t="s">
        <v>52</v>
      </c>
      <c r="B144" s="2">
        <f t="shared" si="6"/>
        <v>39783</v>
      </c>
      <c r="C144" s="2">
        <f t="shared" si="7"/>
        <v>0.7131944444444445</v>
      </c>
      <c r="D144" s="10">
        <f t="shared" si="8"/>
        <v>214.81484361111112</v>
      </c>
      <c r="E144" s="9">
        <f t="shared" si="9"/>
        <v>12.487625</v>
      </c>
      <c r="F144" s="8">
        <f t="shared" si="10"/>
        <v>1.003814</v>
      </c>
      <c r="G144" s="11" t="e">
        <f t="shared" si="11"/>
        <v>#DIV/0!</v>
      </c>
    </row>
    <row r="145" spans="1:7" ht="15">
      <c r="A145" s="1" t="s">
        <v>53</v>
      </c>
      <c r="B145" s="2">
        <f t="shared" si="6"/>
        <v>39783</v>
      </c>
      <c r="C145" s="2">
        <f t="shared" si="7"/>
        <v>0.7138888888888889</v>
      </c>
      <c r="D145" s="10">
        <f t="shared" si="8"/>
        <v>215.02524583333334</v>
      </c>
      <c r="E145" s="9">
        <f t="shared" si="9"/>
        <v>12.387875</v>
      </c>
      <c r="F145" s="8">
        <f t="shared" si="10"/>
        <v>1.00381</v>
      </c>
      <c r="G145" s="11" t="e">
        <f t="shared" si="11"/>
        <v>#DIV/0!</v>
      </c>
    </row>
    <row r="146" spans="1:7" ht="15">
      <c r="A146" s="1" t="s">
        <v>54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215.2353063888889</v>
      </c>
      <c r="E146" s="9">
        <f aca="true" t="shared" si="15" ref="E146:E209">(VALUE(MID(A146,42,2))+VALUE(MID(A146,45,2))/60+VALUE(MID(A146,48,7))/3600)*(IF(MID(A146,41,1)="-",-1,1))</f>
        <v>12.287602777777778</v>
      </c>
      <c r="F146" s="8">
        <f aca="true" t="shared" si="16" ref="F146:F209">VALUE(MID(A146,56,9))</f>
        <v>1.003805</v>
      </c>
      <c r="G146" s="11" t="e">
        <f aca="true" t="shared" si="17" ref="G146:G209">DEGREES(ATAN($B$6/($B$8*F146)))*60</f>
        <v>#DIV/0!</v>
      </c>
    </row>
    <row r="147" spans="1:7" ht="15">
      <c r="A147" s="1" t="s">
        <v>342</v>
      </c>
      <c r="B147" s="2">
        <f t="shared" si="12"/>
        <v>39783</v>
      </c>
      <c r="C147" s="2">
        <f t="shared" si="13"/>
        <v>0.7152777777777778</v>
      </c>
      <c r="D147" s="10">
        <f t="shared" si="14"/>
        <v>215.44502500000002</v>
      </c>
      <c r="E147" s="9">
        <f t="shared" si="15"/>
        <v>12.186805555555555</v>
      </c>
      <c r="F147" s="8">
        <f t="shared" si="16"/>
        <v>1.0038</v>
      </c>
      <c r="G147" s="11" t="e">
        <f t="shared" si="17"/>
        <v>#DIV/0!</v>
      </c>
    </row>
    <row r="148" spans="1:7" ht="15">
      <c r="A148" s="1" t="s">
        <v>343</v>
      </c>
      <c r="B148" s="2">
        <f t="shared" si="12"/>
        <v>39783</v>
      </c>
      <c r="C148" s="2">
        <f t="shared" si="13"/>
        <v>0.7159722222222222</v>
      </c>
      <c r="D148" s="10">
        <f t="shared" si="14"/>
        <v>215.65440138888889</v>
      </c>
      <c r="E148" s="9">
        <f t="shared" si="15"/>
        <v>12.085491666666668</v>
      </c>
      <c r="F148" s="8">
        <f t="shared" si="16"/>
        <v>1.003795</v>
      </c>
      <c r="G148" s="11" t="e">
        <f t="shared" si="17"/>
        <v>#DIV/0!</v>
      </c>
    </row>
    <row r="149" spans="1:7" ht="15">
      <c r="A149" s="1" t="s">
        <v>55</v>
      </c>
      <c r="B149" s="2">
        <f t="shared" si="12"/>
        <v>39783</v>
      </c>
      <c r="C149" s="2">
        <f t="shared" si="13"/>
        <v>0.7166666666666667</v>
      </c>
      <c r="D149" s="10">
        <f t="shared" si="14"/>
        <v>215.86343555555555</v>
      </c>
      <c r="E149" s="9">
        <f t="shared" si="15"/>
        <v>11.983658333333333</v>
      </c>
      <c r="F149" s="8">
        <f t="shared" si="16"/>
        <v>1.003791</v>
      </c>
      <c r="G149" s="11" t="e">
        <f t="shared" si="17"/>
        <v>#DIV/0!</v>
      </c>
    </row>
    <row r="150" spans="1:7" ht="15">
      <c r="A150" s="1" t="s">
        <v>56</v>
      </c>
      <c r="B150" s="2">
        <f t="shared" si="12"/>
        <v>39783</v>
      </c>
      <c r="C150" s="2">
        <f t="shared" si="13"/>
        <v>0.717361111111111</v>
      </c>
      <c r="D150" s="10">
        <f t="shared" si="14"/>
        <v>216.07212777777778</v>
      </c>
      <c r="E150" s="9">
        <f t="shared" si="15"/>
        <v>11.881308333333333</v>
      </c>
      <c r="F150" s="8">
        <f t="shared" si="16"/>
        <v>1.003786</v>
      </c>
      <c r="G150" s="11" t="e">
        <f t="shared" si="17"/>
        <v>#DIV/0!</v>
      </c>
    </row>
    <row r="151" spans="1:7" ht="15">
      <c r="A151" s="1" t="s">
        <v>57</v>
      </c>
      <c r="B151" s="2">
        <f t="shared" si="12"/>
        <v>39783</v>
      </c>
      <c r="C151" s="2">
        <f t="shared" si="13"/>
        <v>0.7180555555555556</v>
      </c>
      <c r="D151" s="10">
        <f t="shared" si="14"/>
        <v>216.28047805555556</v>
      </c>
      <c r="E151" s="9">
        <f t="shared" si="15"/>
        <v>11.778447222222223</v>
      </c>
      <c r="F151" s="8">
        <f t="shared" si="16"/>
        <v>1.003781</v>
      </c>
      <c r="G151" s="11" t="e">
        <f t="shared" si="17"/>
        <v>#DIV/0!</v>
      </c>
    </row>
    <row r="152" spans="1:7" ht="15">
      <c r="A152" s="1" t="s">
        <v>58</v>
      </c>
      <c r="B152" s="2">
        <f t="shared" si="12"/>
        <v>39783</v>
      </c>
      <c r="C152" s="2">
        <f t="shared" si="13"/>
        <v>0.71875</v>
      </c>
      <c r="D152" s="10">
        <f t="shared" si="14"/>
        <v>216.4884861111111</v>
      </c>
      <c r="E152" s="9">
        <f t="shared" si="15"/>
        <v>11.675072222222221</v>
      </c>
      <c r="F152" s="8">
        <f t="shared" si="16"/>
        <v>1.003777</v>
      </c>
      <c r="G152" s="11" t="e">
        <f t="shared" si="17"/>
        <v>#DIV/0!</v>
      </c>
    </row>
    <row r="153" spans="1:7" ht="15">
      <c r="A153" s="1" t="s">
        <v>59</v>
      </c>
      <c r="B153" s="2">
        <f t="shared" si="12"/>
        <v>39783</v>
      </c>
      <c r="C153" s="2">
        <f t="shared" si="13"/>
        <v>0.7194444444444444</v>
      </c>
      <c r="D153" s="10">
        <f t="shared" si="14"/>
        <v>216.69615222222222</v>
      </c>
      <c r="E153" s="9">
        <f t="shared" si="15"/>
        <v>11.571188888888889</v>
      </c>
      <c r="F153" s="8">
        <f t="shared" si="16"/>
        <v>1.003772</v>
      </c>
      <c r="G153" s="11" t="e">
        <f t="shared" si="17"/>
        <v>#DIV/0!</v>
      </c>
    </row>
    <row r="154" spans="1:7" ht="15">
      <c r="A154" s="1" t="s">
        <v>60</v>
      </c>
      <c r="B154" s="2">
        <f t="shared" si="12"/>
        <v>39783</v>
      </c>
      <c r="C154" s="2">
        <f t="shared" si="13"/>
        <v>0.720138888888889</v>
      </c>
      <c r="D154" s="10">
        <f t="shared" si="14"/>
        <v>216.9034763888889</v>
      </c>
      <c r="E154" s="9">
        <f t="shared" si="15"/>
        <v>11.466800000000001</v>
      </c>
      <c r="F154" s="8">
        <f t="shared" si="16"/>
        <v>1.003767</v>
      </c>
      <c r="G154" s="11" t="e">
        <f t="shared" si="17"/>
        <v>#DIV/0!</v>
      </c>
    </row>
    <row r="155" spans="1:7" ht="15">
      <c r="A155" s="1" t="s">
        <v>61</v>
      </c>
      <c r="B155" s="2">
        <f t="shared" si="12"/>
        <v>39783</v>
      </c>
      <c r="C155" s="2">
        <f t="shared" si="13"/>
        <v>0.7208333333333333</v>
      </c>
      <c r="D155" s="10">
        <f t="shared" si="14"/>
        <v>217.1104586111111</v>
      </c>
      <c r="E155" s="9">
        <f t="shared" si="15"/>
        <v>11.361908333333332</v>
      </c>
      <c r="F155" s="8">
        <f t="shared" si="16"/>
        <v>1.003762</v>
      </c>
      <c r="G155" s="11" t="e">
        <f t="shared" si="17"/>
        <v>#DIV/0!</v>
      </c>
    </row>
    <row r="156" spans="1:7" ht="15">
      <c r="A156" s="1" t="s">
        <v>62</v>
      </c>
      <c r="B156" s="2">
        <f t="shared" si="12"/>
        <v>39783</v>
      </c>
      <c r="C156" s="2">
        <f t="shared" si="13"/>
        <v>0.7215277777777778</v>
      </c>
      <c r="D156" s="10">
        <f t="shared" si="14"/>
        <v>217.31709916666665</v>
      </c>
      <c r="E156" s="9">
        <f t="shared" si="15"/>
        <v>11.256511111111111</v>
      </c>
      <c r="F156" s="8">
        <f t="shared" si="16"/>
        <v>1.003758</v>
      </c>
      <c r="G156" s="11" t="e">
        <f t="shared" si="17"/>
        <v>#DIV/0!</v>
      </c>
    </row>
    <row r="157" spans="1:7" ht="15">
      <c r="A157" s="1" t="s">
        <v>63</v>
      </c>
      <c r="B157" s="2">
        <f t="shared" si="12"/>
        <v>39783</v>
      </c>
      <c r="C157" s="2">
        <f t="shared" si="13"/>
        <v>0.7222222222222222</v>
      </c>
      <c r="D157" s="10">
        <f t="shared" si="14"/>
        <v>217.52339833333335</v>
      </c>
      <c r="E157" s="9">
        <f t="shared" si="15"/>
        <v>11.15061388888889</v>
      </c>
      <c r="F157" s="8">
        <f t="shared" si="16"/>
        <v>1.003753</v>
      </c>
      <c r="G157" s="11" t="e">
        <f t="shared" si="17"/>
        <v>#DIV/0!</v>
      </c>
    </row>
    <row r="158" spans="1:7" ht="15">
      <c r="A158" s="1" t="s">
        <v>344</v>
      </c>
      <c r="B158" s="2">
        <f t="shared" si="12"/>
        <v>39783</v>
      </c>
      <c r="C158" s="2">
        <f t="shared" si="13"/>
        <v>0.7229166666666668</v>
      </c>
      <c r="D158" s="10">
        <f t="shared" si="14"/>
        <v>217.72935611111112</v>
      </c>
      <c r="E158" s="9">
        <f t="shared" si="15"/>
        <v>11.044219444444444</v>
      </c>
      <c r="F158" s="8">
        <f t="shared" si="16"/>
        <v>1.003748</v>
      </c>
      <c r="G158" s="11" t="e">
        <f t="shared" si="17"/>
        <v>#DIV/0!</v>
      </c>
    </row>
    <row r="159" spans="1:7" ht="15">
      <c r="A159" s="1" t="s">
        <v>345</v>
      </c>
      <c r="B159" s="2">
        <f t="shared" si="12"/>
        <v>39783</v>
      </c>
      <c r="C159" s="2">
        <f t="shared" si="13"/>
        <v>0.7236111111111111</v>
      </c>
      <c r="D159" s="10">
        <f t="shared" si="14"/>
        <v>217.93497250000001</v>
      </c>
      <c r="E159" s="9">
        <f t="shared" si="15"/>
        <v>10.937330555555556</v>
      </c>
      <c r="F159" s="8">
        <f t="shared" si="16"/>
        <v>1.003744</v>
      </c>
      <c r="G159" s="11" t="e">
        <f t="shared" si="17"/>
        <v>#DIV/0!</v>
      </c>
    </row>
    <row r="160" spans="1:7" ht="15">
      <c r="A160" s="1" t="s">
        <v>346</v>
      </c>
      <c r="B160" s="2">
        <f t="shared" si="12"/>
        <v>39783</v>
      </c>
      <c r="C160" s="2">
        <f t="shared" si="13"/>
        <v>0.7243055555555555</v>
      </c>
      <c r="D160" s="10">
        <f t="shared" si="14"/>
        <v>218.14024805555556</v>
      </c>
      <c r="E160" s="9">
        <f t="shared" si="15"/>
        <v>10.829947222222222</v>
      </c>
      <c r="F160" s="8">
        <f t="shared" si="16"/>
        <v>1.003739</v>
      </c>
      <c r="G160" s="11" t="e">
        <f t="shared" si="17"/>
        <v>#DIV/0!</v>
      </c>
    </row>
    <row r="161" spans="1:7" ht="15">
      <c r="A161" s="1" t="s">
        <v>347</v>
      </c>
      <c r="B161" s="2">
        <f t="shared" si="12"/>
        <v>39783</v>
      </c>
      <c r="C161" s="2">
        <f t="shared" si="13"/>
        <v>0.725</v>
      </c>
      <c r="D161" s="10">
        <f t="shared" si="14"/>
        <v>218.34518277777778</v>
      </c>
      <c r="E161" s="9">
        <f t="shared" si="15"/>
        <v>10.722072222222222</v>
      </c>
      <c r="F161" s="8">
        <f t="shared" si="16"/>
        <v>1.003734</v>
      </c>
      <c r="G161" s="11" t="e">
        <f t="shared" si="17"/>
        <v>#DIV/0!</v>
      </c>
    </row>
    <row r="162" spans="1:7" ht="15">
      <c r="A162" s="1" t="s">
        <v>128</v>
      </c>
      <c r="B162" s="2">
        <f t="shared" si="12"/>
        <v>39783</v>
      </c>
      <c r="C162" s="2">
        <f t="shared" si="13"/>
        <v>0.7256944444444445</v>
      </c>
      <c r="D162" s="10">
        <f t="shared" si="14"/>
        <v>218.54977694444443</v>
      </c>
      <c r="E162" s="9">
        <f t="shared" si="15"/>
        <v>10.613708333333333</v>
      </c>
      <c r="F162" s="8">
        <f t="shared" si="16"/>
        <v>1.00373</v>
      </c>
      <c r="G162" s="11" t="e">
        <f t="shared" si="17"/>
        <v>#DIV/0!</v>
      </c>
    </row>
    <row r="163" spans="1:7" ht="15">
      <c r="A163" s="1" t="s">
        <v>129</v>
      </c>
      <c r="B163" s="2">
        <f t="shared" si="12"/>
        <v>39783</v>
      </c>
      <c r="C163" s="2">
        <f t="shared" si="13"/>
        <v>0.7263888888888889</v>
      </c>
      <c r="D163" s="10">
        <f t="shared" si="14"/>
        <v>218.75403111111112</v>
      </c>
      <c r="E163" s="9">
        <f t="shared" si="15"/>
        <v>10.504858333333333</v>
      </c>
      <c r="F163" s="8">
        <f t="shared" si="16"/>
        <v>1.003725</v>
      </c>
      <c r="G163" s="11" t="e">
        <f t="shared" si="17"/>
        <v>#DIV/0!</v>
      </c>
    </row>
    <row r="164" spans="1:7" ht="15">
      <c r="A164" s="1" t="s">
        <v>130</v>
      </c>
      <c r="B164" s="2">
        <f t="shared" si="12"/>
        <v>39783</v>
      </c>
      <c r="C164" s="2">
        <f t="shared" si="13"/>
        <v>0.7270833333333333</v>
      </c>
      <c r="D164" s="10">
        <f t="shared" si="14"/>
        <v>218.95794527777775</v>
      </c>
      <c r="E164" s="9">
        <f t="shared" si="15"/>
        <v>10.395522222222223</v>
      </c>
      <c r="F164" s="8">
        <f t="shared" si="16"/>
        <v>1.00372</v>
      </c>
      <c r="G164" s="11" t="e">
        <f t="shared" si="17"/>
        <v>#DIV/0!</v>
      </c>
    </row>
    <row r="165" spans="1:7" ht="15">
      <c r="A165" s="1" t="s">
        <v>131</v>
      </c>
      <c r="B165" s="2">
        <f t="shared" si="12"/>
        <v>39783</v>
      </c>
      <c r="C165" s="2">
        <f t="shared" si="13"/>
        <v>0.7277777777777777</v>
      </c>
      <c r="D165" s="10">
        <f t="shared" si="14"/>
        <v>219.16152027777778</v>
      </c>
      <c r="E165" s="9">
        <f t="shared" si="15"/>
        <v>10.285702777777777</v>
      </c>
      <c r="F165" s="8">
        <f t="shared" si="16"/>
        <v>1.003715</v>
      </c>
      <c r="G165" s="11" t="e">
        <f t="shared" si="17"/>
        <v>#DIV/0!</v>
      </c>
    </row>
    <row r="166" spans="1:7" ht="15">
      <c r="A166" s="1" t="s">
        <v>132</v>
      </c>
      <c r="B166" s="2">
        <f t="shared" si="12"/>
        <v>39783</v>
      </c>
      <c r="C166" s="2">
        <f t="shared" si="13"/>
        <v>0.7284722222222223</v>
      </c>
      <c r="D166" s="10">
        <f t="shared" si="14"/>
        <v>219.36475583333333</v>
      </c>
      <c r="E166" s="9">
        <f t="shared" si="15"/>
        <v>10.175405555555555</v>
      </c>
      <c r="F166" s="8">
        <f t="shared" si="16"/>
        <v>1.003711</v>
      </c>
      <c r="G166" s="11" t="e">
        <f t="shared" si="17"/>
        <v>#DIV/0!</v>
      </c>
    </row>
    <row r="167" spans="1:7" ht="15">
      <c r="A167" s="1" t="s">
        <v>133</v>
      </c>
      <c r="B167" s="2">
        <f t="shared" si="12"/>
        <v>39783</v>
      </c>
      <c r="C167" s="2">
        <f t="shared" si="13"/>
        <v>0.7291666666666666</v>
      </c>
      <c r="D167" s="10">
        <f t="shared" si="14"/>
        <v>219.56765277777777</v>
      </c>
      <c r="E167" s="9">
        <f t="shared" si="15"/>
        <v>10.064627777777778</v>
      </c>
      <c r="F167" s="8">
        <f t="shared" si="16"/>
        <v>1.003706</v>
      </c>
      <c r="G167" s="11" t="e">
        <f t="shared" si="17"/>
        <v>#DIV/0!</v>
      </c>
    </row>
    <row r="168" spans="1:7" ht="15">
      <c r="A168" s="1" t="s">
        <v>134</v>
      </c>
      <c r="B168" s="2">
        <f t="shared" si="12"/>
        <v>39783</v>
      </c>
      <c r="C168" s="2">
        <f t="shared" si="13"/>
        <v>0.7298611111111111</v>
      </c>
      <c r="D168" s="10">
        <f t="shared" si="14"/>
        <v>219.7702113888889</v>
      </c>
      <c r="E168" s="9">
        <f t="shared" si="15"/>
        <v>9.953375</v>
      </c>
      <c r="F168" s="8">
        <f t="shared" si="16"/>
        <v>1.003701</v>
      </c>
      <c r="G168" s="11" t="e">
        <f t="shared" si="17"/>
        <v>#DIV/0!</v>
      </c>
    </row>
    <row r="169" spans="1:7" ht="15">
      <c r="A169" s="1" t="s">
        <v>348</v>
      </c>
      <c r="B169" s="2">
        <f t="shared" si="12"/>
        <v>39783</v>
      </c>
      <c r="C169" s="2">
        <f t="shared" si="13"/>
        <v>0.7305555555555556</v>
      </c>
      <c r="D169" s="10">
        <f t="shared" si="14"/>
        <v>219.9724322222222</v>
      </c>
      <c r="E169" s="9">
        <f t="shared" si="15"/>
        <v>9.841647222222223</v>
      </c>
      <c r="F169" s="8">
        <f t="shared" si="16"/>
        <v>1.003697</v>
      </c>
      <c r="G169" s="11" t="e">
        <f t="shared" si="17"/>
        <v>#DIV/0!</v>
      </c>
    </row>
    <row r="170" spans="1:7" ht="15">
      <c r="A170" s="1" t="s">
        <v>135</v>
      </c>
      <c r="B170" s="2">
        <f t="shared" si="12"/>
        <v>39783</v>
      </c>
      <c r="C170" s="2">
        <f t="shared" si="13"/>
        <v>0.7312500000000001</v>
      </c>
      <c r="D170" s="10">
        <f t="shared" si="14"/>
        <v>220.17431527777777</v>
      </c>
      <c r="E170" s="9">
        <f t="shared" si="15"/>
        <v>9.72945</v>
      </c>
      <c r="F170" s="8">
        <f t="shared" si="16"/>
        <v>1.003692</v>
      </c>
      <c r="G170" s="11" t="e">
        <f t="shared" si="17"/>
        <v>#DIV/0!</v>
      </c>
    </row>
    <row r="171" spans="1:7" ht="15">
      <c r="A171" s="1" t="s">
        <v>349</v>
      </c>
      <c r="B171" s="2">
        <f t="shared" si="12"/>
        <v>39783</v>
      </c>
      <c r="C171" s="2">
        <f t="shared" si="13"/>
        <v>0.7319444444444444</v>
      </c>
      <c r="D171" s="10">
        <f t="shared" si="14"/>
        <v>220.37586166666668</v>
      </c>
      <c r="E171" s="9">
        <f t="shared" si="15"/>
        <v>9.616780555555556</v>
      </c>
      <c r="F171" s="8">
        <f t="shared" si="16"/>
        <v>1.003687</v>
      </c>
      <c r="G171" s="11" t="e">
        <f t="shared" si="17"/>
        <v>#DIV/0!</v>
      </c>
    </row>
    <row r="172" spans="1:7" ht="15">
      <c r="A172" s="1" t="s">
        <v>350</v>
      </c>
      <c r="B172" s="2">
        <f t="shared" si="12"/>
        <v>39783</v>
      </c>
      <c r="C172" s="2">
        <f t="shared" si="13"/>
        <v>0.7326388888888888</v>
      </c>
      <c r="D172" s="10">
        <f t="shared" si="14"/>
        <v>220.5770713888889</v>
      </c>
      <c r="E172" s="9">
        <f t="shared" si="15"/>
        <v>9.503644444444445</v>
      </c>
      <c r="F172" s="8">
        <f t="shared" si="16"/>
        <v>1.003682</v>
      </c>
      <c r="G172" s="11" t="e">
        <f t="shared" si="17"/>
        <v>#DIV/0!</v>
      </c>
    </row>
    <row r="173" spans="1:7" ht="15">
      <c r="A173" s="1" t="s">
        <v>136</v>
      </c>
      <c r="B173" s="2">
        <f t="shared" si="12"/>
        <v>39783</v>
      </c>
      <c r="C173" s="2">
        <f t="shared" si="13"/>
        <v>0.7333333333333334</v>
      </c>
      <c r="D173" s="10">
        <f t="shared" si="14"/>
        <v>220.7779452777778</v>
      </c>
      <c r="E173" s="9">
        <f t="shared" si="15"/>
        <v>9.390044444444444</v>
      </c>
      <c r="F173" s="8">
        <f t="shared" si="16"/>
        <v>1.003678</v>
      </c>
      <c r="G173" s="11" t="e">
        <f t="shared" si="17"/>
        <v>#DIV/0!</v>
      </c>
    </row>
    <row r="174" spans="1:7" ht="15">
      <c r="A174" s="1" t="s">
        <v>137</v>
      </c>
      <c r="B174" s="2">
        <f t="shared" si="12"/>
        <v>39783</v>
      </c>
      <c r="C174" s="2">
        <f t="shared" si="13"/>
        <v>0.7340277777777778</v>
      </c>
      <c r="D174" s="10">
        <f t="shared" si="14"/>
        <v>220.9784836111111</v>
      </c>
      <c r="E174" s="9">
        <f t="shared" si="15"/>
        <v>9.275983333333334</v>
      </c>
      <c r="F174" s="8">
        <f t="shared" si="16"/>
        <v>1.003673</v>
      </c>
      <c r="G174" s="11" t="e">
        <f t="shared" si="17"/>
        <v>#DIV/0!</v>
      </c>
    </row>
    <row r="175" spans="1:7" ht="15">
      <c r="A175" s="1" t="s">
        <v>138</v>
      </c>
      <c r="B175" s="2">
        <f t="shared" si="12"/>
        <v>39783</v>
      </c>
      <c r="C175" s="2">
        <f t="shared" si="13"/>
        <v>0.7347222222222222</v>
      </c>
      <c r="D175" s="10">
        <f t="shared" si="14"/>
        <v>221.17868694444442</v>
      </c>
      <c r="E175" s="9">
        <f t="shared" si="15"/>
        <v>9.161458333333334</v>
      </c>
      <c r="F175" s="8">
        <f t="shared" si="16"/>
        <v>1.003668</v>
      </c>
      <c r="G175" s="11" t="e">
        <f t="shared" si="17"/>
        <v>#DIV/0!</v>
      </c>
    </row>
    <row r="176" spans="1:7" ht="15">
      <c r="A176" s="1" t="s">
        <v>139</v>
      </c>
      <c r="B176" s="2">
        <f t="shared" si="12"/>
        <v>39783</v>
      </c>
      <c r="C176" s="2">
        <f t="shared" si="13"/>
        <v>0.7354166666666666</v>
      </c>
      <c r="D176" s="10">
        <f t="shared" si="14"/>
        <v>221.3785563888889</v>
      </c>
      <c r="E176" s="9">
        <f t="shared" si="15"/>
        <v>9.046475</v>
      </c>
      <c r="F176" s="8">
        <f t="shared" si="16"/>
        <v>1.003664</v>
      </c>
      <c r="G176" s="11" t="e">
        <f t="shared" si="17"/>
        <v>#DIV/0!</v>
      </c>
    </row>
    <row r="177" spans="1:7" ht="15">
      <c r="A177" s="1" t="s">
        <v>140</v>
      </c>
      <c r="B177" s="2">
        <f t="shared" si="12"/>
        <v>39783</v>
      </c>
      <c r="C177" s="2">
        <f t="shared" si="13"/>
        <v>0.7361111111111112</v>
      </c>
      <c r="D177" s="10">
        <f t="shared" si="14"/>
        <v>221.57809194444445</v>
      </c>
      <c r="E177" s="9">
        <f t="shared" si="15"/>
        <v>8.93103611111111</v>
      </c>
      <c r="F177" s="8">
        <f t="shared" si="16"/>
        <v>1.003659</v>
      </c>
      <c r="G177" s="11" t="e">
        <f t="shared" si="17"/>
        <v>#DIV/0!</v>
      </c>
    </row>
    <row r="178" spans="1:7" ht="15">
      <c r="A178" s="1" t="s">
        <v>141</v>
      </c>
      <c r="B178" s="2">
        <f t="shared" si="12"/>
        <v>39783</v>
      </c>
      <c r="C178" s="2">
        <f t="shared" si="13"/>
        <v>0.7368055555555556</v>
      </c>
      <c r="D178" s="10">
        <f t="shared" si="14"/>
        <v>221.77729444444446</v>
      </c>
      <c r="E178" s="9">
        <f t="shared" si="15"/>
        <v>8.815141666666667</v>
      </c>
      <c r="F178" s="8">
        <f t="shared" si="16"/>
        <v>1.003654</v>
      </c>
      <c r="G178" s="11" t="e">
        <f t="shared" si="17"/>
        <v>#DIV/0!</v>
      </c>
    </row>
    <row r="179" spans="1:7" ht="15">
      <c r="A179" s="1" t="s">
        <v>142</v>
      </c>
      <c r="B179" s="2">
        <f t="shared" si="12"/>
        <v>39783</v>
      </c>
      <c r="C179" s="2">
        <f t="shared" si="13"/>
        <v>0.7374999999999999</v>
      </c>
      <c r="D179" s="10">
        <f t="shared" si="14"/>
        <v>221.97616444444444</v>
      </c>
      <c r="E179" s="9">
        <f t="shared" si="15"/>
        <v>8.698797222222222</v>
      </c>
      <c r="F179" s="8">
        <f t="shared" si="16"/>
        <v>1.00365</v>
      </c>
      <c r="G179" s="11" t="e">
        <f t="shared" si="17"/>
        <v>#DIV/0!</v>
      </c>
    </row>
    <row r="180" spans="1:7" ht="15">
      <c r="A180" s="1" t="s">
        <v>143</v>
      </c>
      <c r="B180" s="2">
        <f t="shared" si="12"/>
        <v>39783</v>
      </c>
      <c r="C180" s="2">
        <f t="shared" si="13"/>
        <v>0.7381944444444444</v>
      </c>
      <c r="D180" s="10">
        <f t="shared" si="14"/>
        <v>222.17470277777778</v>
      </c>
      <c r="E180" s="9">
        <f t="shared" si="15"/>
        <v>8.582002777777777</v>
      </c>
      <c r="F180" s="8">
        <f t="shared" si="16"/>
        <v>1.003645</v>
      </c>
      <c r="G180" s="11" t="e">
        <f t="shared" si="17"/>
        <v>#DIV/0!</v>
      </c>
    </row>
    <row r="181" spans="1:7" ht="15">
      <c r="A181" s="1" t="s">
        <v>144</v>
      </c>
      <c r="B181" s="2">
        <f t="shared" si="12"/>
        <v>39783</v>
      </c>
      <c r="C181" s="2">
        <f t="shared" si="13"/>
        <v>0.7388888888888889</v>
      </c>
      <c r="D181" s="10">
        <f t="shared" si="14"/>
        <v>222.37291027777778</v>
      </c>
      <c r="E181" s="9">
        <f t="shared" si="15"/>
        <v>8.464758333333332</v>
      </c>
      <c r="F181" s="8">
        <f t="shared" si="16"/>
        <v>1.00364</v>
      </c>
      <c r="G181" s="11" t="e">
        <f t="shared" si="17"/>
        <v>#DIV/0!</v>
      </c>
    </row>
    <row r="182" spans="1:7" ht="15">
      <c r="A182" s="1" t="s">
        <v>145</v>
      </c>
      <c r="B182" s="2">
        <f t="shared" si="12"/>
        <v>39783</v>
      </c>
      <c r="C182" s="2">
        <f t="shared" si="13"/>
        <v>0.7395833333333334</v>
      </c>
      <c r="D182" s="10">
        <f t="shared" si="14"/>
        <v>222.5707872222222</v>
      </c>
      <c r="E182" s="9">
        <f t="shared" si="15"/>
        <v>8.347069444444445</v>
      </c>
      <c r="F182" s="8">
        <f t="shared" si="16"/>
        <v>1.003635</v>
      </c>
      <c r="G182" s="11" t="e">
        <f t="shared" si="17"/>
        <v>#DIV/0!</v>
      </c>
    </row>
    <row r="183" spans="1:7" ht="15">
      <c r="A183" s="1" t="s">
        <v>351</v>
      </c>
      <c r="B183" s="2">
        <f t="shared" si="12"/>
        <v>39783</v>
      </c>
      <c r="C183" s="2">
        <f t="shared" si="13"/>
        <v>0.7402777777777777</v>
      </c>
      <c r="D183" s="10">
        <f t="shared" si="14"/>
        <v>222.76833472222225</v>
      </c>
      <c r="E183" s="9">
        <f t="shared" si="15"/>
        <v>8.22893611111111</v>
      </c>
      <c r="F183" s="8">
        <f t="shared" si="16"/>
        <v>1.003631</v>
      </c>
      <c r="G183" s="11" t="e">
        <f t="shared" si="17"/>
        <v>#DIV/0!</v>
      </c>
    </row>
    <row r="184" spans="1:7" ht="15">
      <c r="A184" s="1" t="s">
        <v>146</v>
      </c>
      <c r="B184" s="2">
        <f t="shared" si="12"/>
        <v>39783</v>
      </c>
      <c r="C184" s="2">
        <f t="shared" si="13"/>
        <v>0.7409722222222223</v>
      </c>
      <c r="D184" s="10">
        <f t="shared" si="14"/>
        <v>222.96555305555555</v>
      </c>
      <c r="E184" s="9">
        <f t="shared" si="15"/>
        <v>8.11036388888889</v>
      </c>
      <c r="F184" s="8">
        <f t="shared" si="16"/>
        <v>1.003626</v>
      </c>
      <c r="G184" s="11" t="e">
        <f t="shared" si="17"/>
        <v>#DIV/0!</v>
      </c>
    </row>
    <row r="185" spans="1:7" ht="15">
      <c r="A185" s="1" t="s">
        <v>147</v>
      </c>
      <c r="B185" s="2">
        <f t="shared" si="12"/>
        <v>39783</v>
      </c>
      <c r="C185" s="2">
        <f t="shared" si="13"/>
        <v>0.7416666666666667</v>
      </c>
      <c r="D185" s="10">
        <f t="shared" si="14"/>
        <v>223.16244333333333</v>
      </c>
      <c r="E185" s="9">
        <f t="shared" si="15"/>
        <v>7.99135</v>
      </c>
      <c r="F185" s="8">
        <f t="shared" si="16"/>
        <v>1.003621</v>
      </c>
      <c r="G185" s="11" t="e">
        <f t="shared" si="17"/>
        <v>#DIV/0!</v>
      </c>
    </row>
    <row r="186" spans="1:7" ht="15">
      <c r="A186" s="1" t="s">
        <v>148</v>
      </c>
      <c r="B186" s="2">
        <f t="shared" si="12"/>
        <v>39783</v>
      </c>
      <c r="C186" s="2">
        <f t="shared" si="13"/>
        <v>0.7423611111111111</v>
      </c>
      <c r="D186" s="10">
        <f t="shared" si="14"/>
        <v>223.35900638888887</v>
      </c>
      <c r="E186" s="9">
        <f t="shared" si="15"/>
        <v>7.8719</v>
      </c>
      <c r="F186" s="8">
        <f t="shared" si="16"/>
        <v>1.003617</v>
      </c>
      <c r="G186" s="11" t="e">
        <f t="shared" si="17"/>
        <v>#DIV/0!</v>
      </c>
    </row>
    <row r="187" spans="1:7" ht="15">
      <c r="A187" s="1" t="s">
        <v>149</v>
      </c>
      <c r="B187" s="2">
        <f t="shared" si="12"/>
        <v>39783</v>
      </c>
      <c r="C187" s="2">
        <f t="shared" si="13"/>
        <v>0.7430555555555555</v>
      </c>
      <c r="D187" s="10">
        <f t="shared" si="14"/>
        <v>223.55524277777778</v>
      </c>
      <c r="E187" s="9">
        <f t="shared" si="15"/>
        <v>7.7520138888888885</v>
      </c>
      <c r="F187" s="8">
        <f t="shared" si="16"/>
        <v>1.003612</v>
      </c>
      <c r="G187" s="11" t="e">
        <f t="shared" si="17"/>
        <v>#DIV/0!</v>
      </c>
    </row>
    <row r="188" spans="1:7" ht="15">
      <c r="A188" s="1" t="s">
        <v>150</v>
      </c>
      <c r="B188" s="2">
        <f t="shared" si="12"/>
        <v>39783</v>
      </c>
      <c r="C188" s="2">
        <f t="shared" si="13"/>
        <v>0.74375</v>
      </c>
      <c r="D188" s="10">
        <f t="shared" si="14"/>
        <v>223.7511536111111</v>
      </c>
      <c r="E188" s="9">
        <f t="shared" si="15"/>
        <v>7.631697222222223</v>
      </c>
      <c r="F188" s="8">
        <f t="shared" si="16"/>
        <v>1.003607</v>
      </c>
      <c r="G188" s="11" t="e">
        <f t="shared" si="17"/>
        <v>#DIV/0!</v>
      </c>
    </row>
    <row r="189" spans="1:7" ht="15">
      <c r="A189" s="1" t="s">
        <v>151</v>
      </c>
      <c r="B189" s="2">
        <f t="shared" si="12"/>
        <v>39783</v>
      </c>
      <c r="C189" s="2">
        <f t="shared" si="13"/>
        <v>0.7444444444444445</v>
      </c>
      <c r="D189" s="10">
        <f t="shared" si="14"/>
        <v>223.94673944444446</v>
      </c>
      <c r="E189" s="9">
        <f t="shared" si="15"/>
        <v>7.510947222222223</v>
      </c>
      <c r="F189" s="8">
        <f t="shared" si="16"/>
        <v>1.003603</v>
      </c>
      <c r="G189" s="11" t="e">
        <f t="shared" si="17"/>
        <v>#DIV/0!</v>
      </c>
    </row>
    <row r="190" spans="1:7" ht="15">
      <c r="A190" s="1" t="s">
        <v>152</v>
      </c>
      <c r="B190" s="2">
        <f t="shared" si="12"/>
        <v>39783</v>
      </c>
      <c r="C190" s="2">
        <f t="shared" si="13"/>
        <v>0.7451388888888889</v>
      </c>
      <c r="D190" s="10">
        <f t="shared" si="14"/>
        <v>224.1420011111111</v>
      </c>
      <c r="E190" s="9">
        <f t="shared" si="15"/>
        <v>7.389769444444445</v>
      </c>
      <c r="F190" s="8">
        <f t="shared" si="16"/>
        <v>1.003598</v>
      </c>
      <c r="G190" s="11" t="e">
        <f t="shared" si="17"/>
        <v>#DIV/0!</v>
      </c>
    </row>
    <row r="191" spans="1:7" ht="15">
      <c r="A191" s="1" t="s">
        <v>153</v>
      </c>
      <c r="B191" s="2">
        <f t="shared" si="12"/>
        <v>39783</v>
      </c>
      <c r="C191" s="2">
        <f t="shared" si="13"/>
        <v>0.7458333333333332</v>
      </c>
      <c r="D191" s="10">
        <f t="shared" si="14"/>
        <v>224.33693972222224</v>
      </c>
      <c r="E191" s="9">
        <f t="shared" si="15"/>
        <v>7.268166666666667</v>
      </c>
      <c r="F191" s="8">
        <f t="shared" si="16"/>
        <v>1.003593</v>
      </c>
      <c r="G191" s="11" t="e">
        <f t="shared" si="17"/>
        <v>#DIV/0!</v>
      </c>
    </row>
    <row r="192" spans="1:7" ht="15">
      <c r="A192" s="1" t="s">
        <v>352</v>
      </c>
      <c r="B192" s="2">
        <f t="shared" si="12"/>
        <v>39783</v>
      </c>
      <c r="C192" s="2">
        <f t="shared" si="13"/>
        <v>0.7465277777777778</v>
      </c>
      <c r="D192" s="10">
        <f t="shared" si="14"/>
        <v>224.5315563888889</v>
      </c>
      <c r="E192" s="9">
        <f t="shared" si="15"/>
        <v>7.146138888888889</v>
      </c>
      <c r="F192" s="8">
        <f t="shared" si="16"/>
        <v>1.003588</v>
      </c>
      <c r="G192" s="11" t="e">
        <f t="shared" si="17"/>
        <v>#DIV/0!</v>
      </c>
    </row>
    <row r="193" spans="1:7" ht="15">
      <c r="A193" s="1" t="s">
        <v>353</v>
      </c>
      <c r="B193" s="2">
        <f t="shared" si="12"/>
        <v>39783</v>
      </c>
      <c r="C193" s="2">
        <f t="shared" si="13"/>
        <v>0.7472222222222222</v>
      </c>
      <c r="D193" s="10">
        <f t="shared" si="14"/>
        <v>224.72585138888888</v>
      </c>
      <c r="E193" s="9">
        <f t="shared" si="15"/>
        <v>7.023688888888889</v>
      </c>
      <c r="F193" s="8">
        <f t="shared" si="16"/>
        <v>1.003584</v>
      </c>
      <c r="G193" s="11" t="e">
        <f t="shared" si="17"/>
        <v>#DIV/0!</v>
      </c>
    </row>
    <row r="194" spans="1:7" ht="15">
      <c r="A194" s="1" t="s">
        <v>154</v>
      </c>
      <c r="B194" s="2">
        <f t="shared" si="12"/>
        <v>39783</v>
      </c>
      <c r="C194" s="2">
        <f t="shared" si="13"/>
        <v>0.7479166666666667</v>
      </c>
      <c r="D194" s="10">
        <f t="shared" si="14"/>
        <v>224.91982583333333</v>
      </c>
      <c r="E194" s="9">
        <f t="shared" si="15"/>
        <v>6.900816666666667</v>
      </c>
      <c r="F194" s="8">
        <f t="shared" si="16"/>
        <v>1.003579</v>
      </c>
      <c r="G194" s="11" t="e">
        <f t="shared" si="17"/>
        <v>#DIV/0!</v>
      </c>
    </row>
    <row r="195" spans="1:7" ht="15">
      <c r="A195" s="1" t="s">
        <v>354</v>
      </c>
      <c r="B195" s="2">
        <f t="shared" si="12"/>
        <v>39783</v>
      </c>
      <c r="C195" s="2">
        <f t="shared" si="13"/>
        <v>0.748611111111111</v>
      </c>
      <c r="D195" s="10">
        <f t="shared" si="14"/>
        <v>225.1134811111111</v>
      </c>
      <c r="E195" s="9">
        <f t="shared" si="15"/>
        <v>6.777527777777777</v>
      </c>
      <c r="F195" s="8">
        <f t="shared" si="16"/>
        <v>1.003574</v>
      </c>
      <c r="G195" s="11" t="e">
        <f t="shared" si="17"/>
        <v>#DIV/0!</v>
      </c>
    </row>
    <row r="196" spans="1:7" ht="15">
      <c r="A196" s="1" t="s">
        <v>155</v>
      </c>
      <c r="B196" s="2">
        <f t="shared" si="12"/>
        <v>39783</v>
      </c>
      <c r="C196" s="2">
        <f t="shared" si="13"/>
        <v>0.7493055555555556</v>
      </c>
      <c r="D196" s="10">
        <f t="shared" si="14"/>
        <v>225.30681777777778</v>
      </c>
      <c r="E196" s="9">
        <f t="shared" si="15"/>
        <v>6.653825</v>
      </c>
      <c r="F196" s="8">
        <f t="shared" si="16"/>
        <v>1.00357</v>
      </c>
      <c r="G196" s="11" t="e">
        <f t="shared" si="17"/>
        <v>#DIV/0!</v>
      </c>
    </row>
    <row r="197" spans="1:7" ht="15">
      <c r="A197" s="1" t="s">
        <v>156</v>
      </c>
      <c r="B197" s="2">
        <f t="shared" si="12"/>
        <v>39783</v>
      </c>
      <c r="C197" s="2">
        <f t="shared" si="13"/>
        <v>0.75</v>
      </c>
      <c r="D197" s="10">
        <f t="shared" si="14"/>
        <v>225.49983666666665</v>
      </c>
      <c r="E197" s="9">
        <f t="shared" si="15"/>
        <v>6.529705555555555</v>
      </c>
      <c r="F197" s="8">
        <f t="shared" si="16"/>
        <v>1.003565</v>
      </c>
      <c r="G197" s="11" t="e">
        <f t="shared" si="17"/>
        <v>#DIV/0!</v>
      </c>
    </row>
    <row r="198" spans="1:7" ht="15">
      <c r="A198" s="1" t="s">
        <v>157</v>
      </c>
      <c r="B198" s="2">
        <f t="shared" si="12"/>
        <v>39783</v>
      </c>
      <c r="C198" s="2">
        <f t="shared" si="13"/>
        <v>0.7506944444444444</v>
      </c>
      <c r="D198" s="10">
        <f t="shared" si="14"/>
        <v>225.69253916666668</v>
      </c>
      <c r="E198" s="9">
        <f t="shared" si="15"/>
        <v>6.405175000000001</v>
      </c>
      <c r="F198" s="8">
        <f t="shared" si="16"/>
        <v>1.00356</v>
      </c>
      <c r="G198" s="11" t="e">
        <f t="shared" si="17"/>
        <v>#DIV/0!</v>
      </c>
    </row>
    <row r="199" spans="1:7" ht="15">
      <c r="A199" s="1" t="s">
        <v>158</v>
      </c>
      <c r="B199" s="2">
        <f t="shared" si="12"/>
        <v>39783</v>
      </c>
      <c r="C199" s="2">
        <f t="shared" si="13"/>
        <v>0.751388888888889</v>
      </c>
      <c r="D199" s="10">
        <f t="shared" si="14"/>
        <v>225.8849261111111</v>
      </c>
      <c r="E199" s="9">
        <f t="shared" si="15"/>
        <v>6.280236111111111</v>
      </c>
      <c r="F199" s="8">
        <f t="shared" si="16"/>
        <v>1.003556</v>
      </c>
      <c r="G199" s="11" t="e">
        <f t="shared" si="17"/>
        <v>#DIV/0!</v>
      </c>
    </row>
    <row r="200" spans="1:7" ht="15">
      <c r="A200" s="1" t="s">
        <v>159</v>
      </c>
      <c r="B200" s="2">
        <f t="shared" si="12"/>
        <v>39783</v>
      </c>
      <c r="C200" s="2">
        <f t="shared" si="13"/>
        <v>0.7520833333333333</v>
      </c>
      <c r="D200" s="10">
        <f t="shared" si="14"/>
        <v>226.0769986111111</v>
      </c>
      <c r="E200" s="9">
        <f t="shared" si="15"/>
        <v>6.154888888888889</v>
      </c>
      <c r="F200" s="8">
        <f t="shared" si="16"/>
        <v>1.003551</v>
      </c>
      <c r="G200" s="11" t="e">
        <f t="shared" si="17"/>
        <v>#DIV/0!</v>
      </c>
    </row>
    <row r="201" spans="1:7" ht="15">
      <c r="A201" s="1" t="s">
        <v>160</v>
      </c>
      <c r="B201" s="2">
        <f t="shared" si="12"/>
        <v>39783</v>
      </c>
      <c r="C201" s="2">
        <f t="shared" si="13"/>
        <v>0.7527777777777778</v>
      </c>
      <c r="D201" s="10">
        <f t="shared" si="14"/>
        <v>226.26875750000002</v>
      </c>
      <c r="E201" s="9">
        <f t="shared" si="15"/>
        <v>6.029136111111111</v>
      </c>
      <c r="F201" s="8">
        <f t="shared" si="16"/>
        <v>1.003546</v>
      </c>
      <c r="G201" s="11" t="e">
        <f t="shared" si="17"/>
        <v>#DIV/0!</v>
      </c>
    </row>
    <row r="202" spans="1:7" ht="15">
      <c r="A202" s="1" t="s">
        <v>161</v>
      </c>
      <c r="B202" s="2">
        <f t="shared" si="12"/>
        <v>39783</v>
      </c>
      <c r="C202" s="2">
        <f t="shared" si="13"/>
        <v>0.7534722222222222</v>
      </c>
      <c r="D202" s="10">
        <f t="shared" si="14"/>
        <v>226.46020416666664</v>
      </c>
      <c r="E202" s="9">
        <f t="shared" si="15"/>
        <v>5.902977777777778</v>
      </c>
      <c r="F202" s="8">
        <f t="shared" si="16"/>
        <v>1.003542</v>
      </c>
      <c r="G202" s="11" t="e">
        <f t="shared" si="17"/>
        <v>#DIV/0!</v>
      </c>
    </row>
    <row r="203" spans="1:7" ht="15">
      <c r="A203" s="1" t="s">
        <v>162</v>
      </c>
      <c r="B203" s="2">
        <f t="shared" si="12"/>
        <v>39783</v>
      </c>
      <c r="C203" s="2">
        <f t="shared" si="13"/>
        <v>0.7541666666666668</v>
      </c>
      <c r="D203" s="10">
        <f t="shared" si="14"/>
        <v>226.65133944444446</v>
      </c>
      <c r="E203" s="9">
        <f t="shared" si="15"/>
        <v>5.776422222222222</v>
      </c>
      <c r="F203" s="8">
        <f t="shared" si="16"/>
        <v>1.003537</v>
      </c>
      <c r="G203" s="11" t="e">
        <f t="shared" si="17"/>
        <v>#DIV/0!</v>
      </c>
    </row>
    <row r="204" spans="1:7" ht="15">
      <c r="A204" s="1" t="s">
        <v>163</v>
      </c>
      <c r="B204" s="2">
        <f t="shared" si="12"/>
        <v>39783</v>
      </c>
      <c r="C204" s="2">
        <f t="shared" si="13"/>
        <v>0.7548611111111111</v>
      </c>
      <c r="D204" s="10">
        <f t="shared" si="14"/>
        <v>226.84216444444445</v>
      </c>
      <c r="E204" s="9">
        <f t="shared" si="15"/>
        <v>5.649463888888889</v>
      </c>
      <c r="F204" s="8">
        <f t="shared" si="16"/>
        <v>1.003532</v>
      </c>
      <c r="G204" s="11" t="e">
        <f t="shared" si="17"/>
        <v>#DIV/0!</v>
      </c>
    </row>
    <row r="205" spans="1:7" ht="15">
      <c r="A205" s="1" t="s">
        <v>355</v>
      </c>
      <c r="B205" s="2">
        <f t="shared" si="12"/>
        <v>39783</v>
      </c>
      <c r="C205" s="2">
        <f t="shared" si="13"/>
        <v>0.7555555555555555</v>
      </c>
      <c r="D205" s="10">
        <f t="shared" si="14"/>
        <v>227.03268055555557</v>
      </c>
      <c r="E205" s="9">
        <f t="shared" si="15"/>
        <v>5.522108333333334</v>
      </c>
      <c r="F205" s="8">
        <f t="shared" si="16"/>
        <v>1.003527</v>
      </c>
      <c r="G205" s="11" t="e">
        <f t="shared" si="17"/>
        <v>#DIV/0!</v>
      </c>
    </row>
    <row r="206" spans="1:7" ht="15">
      <c r="A206" s="1" t="s">
        <v>164</v>
      </c>
      <c r="B206" s="2">
        <f t="shared" si="12"/>
        <v>39783</v>
      </c>
      <c r="C206" s="2">
        <f t="shared" si="13"/>
        <v>0.75625</v>
      </c>
      <c r="D206" s="10">
        <f t="shared" si="14"/>
        <v>227.22288833333334</v>
      </c>
      <c r="E206" s="9">
        <f t="shared" si="15"/>
        <v>5.394358333333334</v>
      </c>
      <c r="F206" s="8">
        <f t="shared" si="16"/>
        <v>1.003523</v>
      </c>
      <c r="G206" s="11" t="e">
        <f t="shared" si="17"/>
        <v>#DIV/0!</v>
      </c>
    </row>
    <row r="207" spans="1:7" ht="15">
      <c r="A207" s="1" t="s">
        <v>165</v>
      </c>
      <c r="B207" s="2">
        <f t="shared" si="12"/>
        <v>39783</v>
      </c>
      <c r="C207" s="2">
        <f t="shared" si="13"/>
        <v>0.7569444444444445</v>
      </c>
      <c r="D207" s="10">
        <f t="shared" si="14"/>
        <v>227.41278944444446</v>
      </c>
      <c r="E207" s="9">
        <f t="shared" si="15"/>
        <v>5.266216666666667</v>
      </c>
      <c r="F207" s="8">
        <f t="shared" si="16"/>
        <v>1.003518</v>
      </c>
      <c r="G207" s="11" t="e">
        <f t="shared" si="17"/>
        <v>#DIV/0!</v>
      </c>
    </row>
    <row r="208" spans="1:7" ht="15">
      <c r="A208" s="1" t="s">
        <v>166</v>
      </c>
      <c r="B208" s="2">
        <f t="shared" si="12"/>
        <v>39783</v>
      </c>
      <c r="C208" s="2">
        <f t="shared" si="13"/>
        <v>0.7576388888888889</v>
      </c>
      <c r="D208" s="10">
        <f t="shared" si="14"/>
        <v>227.6023847222222</v>
      </c>
      <c r="E208" s="9">
        <f t="shared" si="15"/>
        <v>5.137683333333333</v>
      </c>
      <c r="F208" s="8">
        <f t="shared" si="16"/>
        <v>1.003513</v>
      </c>
      <c r="G208" s="11" t="e">
        <f t="shared" si="17"/>
        <v>#DIV/0!</v>
      </c>
    </row>
    <row r="209" spans="1:7" ht="15">
      <c r="A209" s="1" t="s">
        <v>167</v>
      </c>
      <c r="B209" s="2">
        <f t="shared" si="12"/>
        <v>39783</v>
      </c>
      <c r="C209" s="2">
        <f t="shared" si="13"/>
        <v>0.7583333333333333</v>
      </c>
      <c r="D209" s="10">
        <f t="shared" si="14"/>
        <v>227.79167555555554</v>
      </c>
      <c r="E209" s="9">
        <f t="shared" si="15"/>
        <v>5.008758333333334</v>
      </c>
      <c r="F209" s="8">
        <f t="shared" si="16"/>
        <v>1.003509</v>
      </c>
      <c r="G209" s="11" t="e">
        <f t="shared" si="17"/>
        <v>#DIV/0!</v>
      </c>
    </row>
    <row r="210" spans="1:7" ht="15">
      <c r="A210" s="1" t="s">
        <v>168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227.98066305555557</v>
      </c>
      <c r="E210" s="9">
        <f aca="true" t="shared" si="21" ref="E210:E273">(VALUE(MID(A210,42,2))+VALUE(MID(A210,45,2))/60+VALUE(MID(A210,48,7))/3600)*(IF(MID(A210,41,1)="-",-1,1))</f>
        <v>4.87945</v>
      </c>
      <c r="F210" s="8">
        <f aca="true" t="shared" si="22" ref="F210:F273">VALUE(MID(A210,56,9))</f>
        <v>1.003504</v>
      </c>
      <c r="G210" s="11" t="e">
        <f aca="true" t="shared" si="23" ref="G210:G273">DEGREES(ATAN($B$6/($B$8*F210)))*60</f>
        <v>#DIV/0!</v>
      </c>
    </row>
    <row r="211" spans="1:7" ht="15">
      <c r="A211" s="1" t="s">
        <v>169</v>
      </c>
      <c r="B211" s="2">
        <f t="shared" si="18"/>
        <v>39783</v>
      </c>
      <c r="C211" s="2">
        <f t="shared" si="19"/>
        <v>0.7597222222222223</v>
      </c>
      <c r="D211" s="10">
        <f t="shared" si="20"/>
        <v>228.16934833333332</v>
      </c>
      <c r="E211" s="9">
        <f t="shared" si="21"/>
        <v>4.749752777777778</v>
      </c>
      <c r="F211" s="8">
        <f t="shared" si="22"/>
        <v>1.003499</v>
      </c>
      <c r="G211" s="11" t="e">
        <f t="shared" si="23"/>
        <v>#DIV/0!</v>
      </c>
    </row>
    <row r="212" spans="1:7" ht="15">
      <c r="A212" s="1" t="s">
        <v>170</v>
      </c>
      <c r="B212" s="2">
        <f t="shared" si="18"/>
        <v>39783</v>
      </c>
      <c r="C212" s="2">
        <f t="shared" si="19"/>
        <v>0.7604166666666666</v>
      </c>
      <c r="D212" s="10">
        <f t="shared" si="20"/>
        <v>228.35773277777778</v>
      </c>
      <c r="E212" s="9">
        <f t="shared" si="21"/>
        <v>4.619675000000001</v>
      </c>
      <c r="F212" s="8">
        <f t="shared" si="22"/>
        <v>1.003495</v>
      </c>
      <c r="G212" s="11" t="e">
        <f t="shared" si="23"/>
        <v>#DIV/0!</v>
      </c>
    </row>
    <row r="213" spans="1:7" ht="15">
      <c r="A213" s="1" t="s">
        <v>171</v>
      </c>
      <c r="B213" s="2">
        <f t="shared" si="18"/>
        <v>39783</v>
      </c>
      <c r="C213" s="2">
        <f t="shared" si="19"/>
        <v>0.7611111111111111</v>
      </c>
      <c r="D213" s="10">
        <f t="shared" si="20"/>
        <v>228.5458172222222</v>
      </c>
      <c r="E213" s="9">
        <f t="shared" si="21"/>
        <v>4.489216666666667</v>
      </c>
      <c r="F213" s="8">
        <f t="shared" si="22"/>
        <v>1.00349</v>
      </c>
      <c r="G213" s="11" t="e">
        <f t="shared" si="23"/>
        <v>#DIV/0!</v>
      </c>
    </row>
    <row r="214" spans="1:7" ht="15">
      <c r="A214" s="1" t="s">
        <v>172</v>
      </c>
      <c r="B214" s="2">
        <f t="shared" si="18"/>
        <v>39783</v>
      </c>
      <c r="C214" s="2">
        <f t="shared" si="19"/>
        <v>0.7618055555555556</v>
      </c>
      <c r="D214" s="10">
        <f t="shared" si="20"/>
        <v>228.7336036111111</v>
      </c>
      <c r="E214" s="9">
        <f t="shared" si="21"/>
        <v>4.358377777777777</v>
      </c>
      <c r="F214" s="8">
        <f t="shared" si="22"/>
        <v>1.003485</v>
      </c>
      <c r="G214" s="11" t="e">
        <f t="shared" si="23"/>
        <v>#DIV/0!</v>
      </c>
    </row>
    <row r="215" spans="1:7" ht="15">
      <c r="A215" s="1" t="s">
        <v>173</v>
      </c>
      <c r="B215" s="2">
        <f t="shared" si="18"/>
        <v>39783</v>
      </c>
      <c r="C215" s="2">
        <f t="shared" si="19"/>
        <v>0.7625000000000001</v>
      </c>
      <c r="D215" s="10">
        <f t="shared" si="20"/>
        <v>228.9210925</v>
      </c>
      <c r="E215" s="9">
        <f t="shared" si="21"/>
        <v>4.227163888888889</v>
      </c>
      <c r="F215" s="8">
        <f t="shared" si="22"/>
        <v>1.003481</v>
      </c>
      <c r="G215" s="11" t="e">
        <f t="shared" si="23"/>
        <v>#DIV/0!</v>
      </c>
    </row>
    <row r="216" spans="1:7" ht="15">
      <c r="A216" s="1" t="s">
        <v>174</v>
      </c>
      <c r="B216" s="2">
        <f t="shared" si="18"/>
        <v>39783</v>
      </c>
      <c r="C216" s="2">
        <f t="shared" si="19"/>
        <v>0.7631944444444444</v>
      </c>
      <c r="D216" s="10">
        <f t="shared" si="20"/>
        <v>229.10828555555554</v>
      </c>
      <c r="E216" s="9">
        <f t="shared" si="21"/>
        <v>4.095572222222222</v>
      </c>
      <c r="F216" s="8">
        <f t="shared" si="22"/>
        <v>1.003476</v>
      </c>
      <c r="G216" s="11" t="e">
        <f t="shared" si="23"/>
        <v>#DIV/0!</v>
      </c>
    </row>
    <row r="217" spans="1:7" ht="15">
      <c r="A217" s="1" t="s">
        <v>175</v>
      </c>
      <c r="B217" s="2">
        <f t="shared" si="18"/>
        <v>39783</v>
      </c>
      <c r="C217" s="2">
        <f t="shared" si="19"/>
        <v>0.7638888888888888</v>
      </c>
      <c r="D217" s="10">
        <f t="shared" si="20"/>
        <v>229.2951838888889</v>
      </c>
      <c r="E217" s="9">
        <f t="shared" si="21"/>
        <v>3.9636083333333336</v>
      </c>
      <c r="F217" s="8">
        <f t="shared" si="22"/>
        <v>1.003471</v>
      </c>
      <c r="G217" s="11" t="e">
        <f t="shared" si="23"/>
        <v>#DIV/0!</v>
      </c>
    </row>
    <row r="218" spans="1:7" ht="15">
      <c r="A218" s="1" t="s">
        <v>176</v>
      </c>
      <c r="B218" s="2">
        <f t="shared" si="18"/>
        <v>39783</v>
      </c>
      <c r="C218" s="2">
        <f t="shared" si="19"/>
        <v>0.7645833333333334</v>
      </c>
      <c r="D218" s="10">
        <f t="shared" si="20"/>
        <v>229.4817888888889</v>
      </c>
      <c r="E218" s="9">
        <f t="shared" si="21"/>
        <v>3.8312749999999998</v>
      </c>
      <c r="F218" s="8">
        <f t="shared" si="22"/>
        <v>1.003466</v>
      </c>
      <c r="G218" s="11" t="e">
        <f t="shared" si="23"/>
        <v>#DIV/0!</v>
      </c>
    </row>
    <row r="219" spans="1:7" ht="15">
      <c r="A219" s="1" t="s">
        <v>177</v>
      </c>
      <c r="B219" s="2">
        <f t="shared" si="18"/>
        <v>39783</v>
      </c>
      <c r="C219" s="2">
        <f t="shared" si="19"/>
        <v>0.7652777777777778</v>
      </c>
      <c r="D219" s="10">
        <f t="shared" si="20"/>
        <v>229.66810194444443</v>
      </c>
      <c r="E219" s="9">
        <f t="shared" si="21"/>
        <v>3.6985722222222224</v>
      </c>
      <c r="F219" s="8">
        <f t="shared" si="22"/>
        <v>1.003462</v>
      </c>
      <c r="G219" s="11" t="e">
        <f t="shared" si="23"/>
        <v>#DIV/0!</v>
      </c>
    </row>
    <row r="220" spans="1:7" ht="15">
      <c r="A220" s="1" t="s">
        <v>178</v>
      </c>
      <c r="B220" s="2">
        <f t="shared" si="18"/>
        <v>39783</v>
      </c>
      <c r="C220" s="2">
        <f t="shared" si="19"/>
        <v>0.7659722222222222</v>
      </c>
      <c r="D220" s="10">
        <f t="shared" si="20"/>
        <v>229.85412416666665</v>
      </c>
      <c r="E220" s="9">
        <f t="shared" si="21"/>
        <v>3.5655027777777777</v>
      </c>
      <c r="F220" s="8">
        <f t="shared" si="22"/>
        <v>1.003457</v>
      </c>
      <c r="G220" s="11" t="e">
        <f t="shared" si="23"/>
        <v>#DIV/0!</v>
      </c>
    </row>
    <row r="221" spans="1:7" ht="15">
      <c r="A221" s="1" t="s">
        <v>179</v>
      </c>
      <c r="B221" s="2">
        <f t="shared" si="18"/>
        <v>39783</v>
      </c>
      <c r="C221" s="2">
        <f t="shared" si="19"/>
        <v>0.7666666666666666</v>
      </c>
      <c r="D221" s="10">
        <f t="shared" si="20"/>
        <v>230.03985694444444</v>
      </c>
      <c r="E221" s="9">
        <f t="shared" si="21"/>
        <v>3.4320666666666666</v>
      </c>
      <c r="F221" s="8">
        <f t="shared" si="22"/>
        <v>1.003452</v>
      </c>
      <c r="G221" s="11" t="e">
        <f t="shared" si="23"/>
        <v>#DIV/0!</v>
      </c>
    </row>
    <row r="222" spans="1:7" ht="15">
      <c r="A222" s="1" t="s">
        <v>180</v>
      </c>
      <c r="B222" s="2">
        <f t="shared" si="18"/>
        <v>39783</v>
      </c>
      <c r="C222" s="2">
        <f t="shared" si="19"/>
        <v>0.7673611111111112</v>
      </c>
      <c r="D222" s="10">
        <f t="shared" si="20"/>
        <v>230.22530194444445</v>
      </c>
      <c r="E222" s="9">
        <f t="shared" si="21"/>
        <v>3.2982666666666667</v>
      </c>
      <c r="F222" s="8">
        <f t="shared" si="22"/>
        <v>1.003448</v>
      </c>
      <c r="G222" s="11" t="e">
        <f t="shared" si="23"/>
        <v>#DIV/0!</v>
      </c>
    </row>
    <row r="223" spans="1:7" ht="15">
      <c r="A223" s="1" t="s">
        <v>181</v>
      </c>
      <c r="B223" s="2">
        <f t="shared" si="18"/>
        <v>39783</v>
      </c>
      <c r="C223" s="2">
        <f t="shared" si="19"/>
        <v>0.7680555555555556</v>
      </c>
      <c r="D223" s="10">
        <f t="shared" si="20"/>
        <v>230.41046</v>
      </c>
      <c r="E223" s="9">
        <f t="shared" si="21"/>
        <v>3.164108333333333</v>
      </c>
      <c r="F223" s="8">
        <f t="shared" si="22"/>
        <v>1.003443</v>
      </c>
      <c r="G223" s="11" t="e">
        <f t="shared" si="23"/>
        <v>#DIV/0!</v>
      </c>
    </row>
    <row r="224" spans="1:7" ht="15">
      <c r="A224" s="1" t="s">
        <v>182</v>
      </c>
      <c r="B224" s="2">
        <f t="shared" si="18"/>
        <v>39783</v>
      </c>
      <c r="C224" s="2">
        <f t="shared" si="19"/>
        <v>0.7687499999999999</v>
      </c>
      <c r="D224" s="10">
        <f t="shared" si="20"/>
        <v>230.5953327777778</v>
      </c>
      <c r="E224" s="9">
        <f t="shared" si="21"/>
        <v>3.0295888888888887</v>
      </c>
      <c r="F224" s="8">
        <f t="shared" si="22"/>
        <v>1.003438</v>
      </c>
      <c r="G224" s="11" t="e">
        <f t="shared" si="23"/>
        <v>#DIV/0!</v>
      </c>
    </row>
    <row r="225" spans="1:7" ht="15">
      <c r="A225" s="1" t="s">
        <v>183</v>
      </c>
      <c r="B225" s="2">
        <f t="shared" si="18"/>
        <v>39783</v>
      </c>
      <c r="C225" s="2">
        <f t="shared" si="19"/>
        <v>0.7694444444444444</v>
      </c>
      <c r="D225" s="10">
        <f t="shared" si="20"/>
        <v>230.77992166666667</v>
      </c>
      <c r="E225" s="9">
        <f t="shared" si="21"/>
        <v>2.894713888888889</v>
      </c>
      <c r="F225" s="8">
        <f t="shared" si="22"/>
        <v>1.003434</v>
      </c>
      <c r="G225" s="11" t="e">
        <f t="shared" si="23"/>
        <v>#DIV/0!</v>
      </c>
    </row>
    <row r="226" spans="1:7" ht="15">
      <c r="A226" s="1" t="s">
        <v>356</v>
      </c>
      <c r="B226" s="2">
        <f t="shared" si="18"/>
        <v>39783</v>
      </c>
      <c r="C226" s="2">
        <f t="shared" si="19"/>
        <v>0.7701388888888889</v>
      </c>
      <c r="D226" s="10">
        <f t="shared" si="20"/>
        <v>230.96422833333332</v>
      </c>
      <c r="E226" s="9">
        <f t="shared" si="21"/>
        <v>2.7594805555555557</v>
      </c>
      <c r="F226" s="8">
        <f t="shared" si="22"/>
        <v>1.003429</v>
      </c>
      <c r="G226" s="11" t="e">
        <f t="shared" si="23"/>
        <v>#DIV/0!</v>
      </c>
    </row>
    <row r="227" spans="1:7" ht="15">
      <c r="A227" s="1" t="s">
        <v>357</v>
      </c>
      <c r="B227" s="2">
        <f t="shared" si="18"/>
        <v>39783</v>
      </c>
      <c r="C227" s="2">
        <f t="shared" si="19"/>
        <v>0.7708333333333334</v>
      </c>
      <c r="D227" s="10">
        <f t="shared" si="20"/>
        <v>231.1482536111111</v>
      </c>
      <c r="E227" s="9">
        <f t="shared" si="21"/>
        <v>2.6238972222222223</v>
      </c>
      <c r="F227" s="8">
        <f t="shared" si="22"/>
        <v>1.003424</v>
      </c>
      <c r="G227" s="11" t="e">
        <f t="shared" si="23"/>
        <v>#DIV/0!</v>
      </c>
    </row>
    <row r="228" spans="1:7" ht="15">
      <c r="A228" s="1" t="s">
        <v>184</v>
      </c>
      <c r="B228" s="2">
        <f t="shared" si="18"/>
        <v>39783</v>
      </c>
      <c r="C228" s="2">
        <f t="shared" si="19"/>
        <v>0.7715277777777777</v>
      </c>
      <c r="D228" s="10">
        <f t="shared" si="20"/>
        <v>231.33199916666666</v>
      </c>
      <c r="E228" s="9">
        <f t="shared" si="21"/>
        <v>2.4879611111111113</v>
      </c>
      <c r="F228" s="8">
        <f t="shared" si="22"/>
        <v>1.00342</v>
      </c>
      <c r="G228" s="11" t="e">
        <f t="shared" si="23"/>
        <v>#DIV/0!</v>
      </c>
    </row>
    <row r="229" spans="1:7" ht="15">
      <c r="A229" s="1" t="s">
        <v>185</v>
      </c>
      <c r="B229" s="2">
        <f t="shared" si="18"/>
        <v>39783</v>
      </c>
      <c r="C229" s="2">
        <f t="shared" si="19"/>
        <v>0.7722222222222223</v>
      </c>
      <c r="D229" s="10">
        <f t="shared" si="20"/>
        <v>231.51546666666667</v>
      </c>
      <c r="E229" s="9">
        <f t="shared" si="21"/>
        <v>2.351675</v>
      </c>
      <c r="F229" s="8">
        <f t="shared" si="22"/>
        <v>1.003415</v>
      </c>
      <c r="G229" s="11" t="e">
        <f t="shared" si="23"/>
        <v>#DIV/0!</v>
      </c>
    </row>
    <row r="230" spans="1:7" ht="15">
      <c r="A230" s="1" t="s">
        <v>186</v>
      </c>
      <c r="B230" s="2">
        <f t="shared" si="18"/>
        <v>39783</v>
      </c>
      <c r="C230" s="2">
        <f t="shared" si="19"/>
        <v>0.7729166666666667</v>
      </c>
      <c r="D230" s="10">
        <f t="shared" si="20"/>
        <v>231.69865722222224</v>
      </c>
      <c r="E230" s="9">
        <f t="shared" si="21"/>
        <v>2.215041666666667</v>
      </c>
      <c r="F230" s="8">
        <f t="shared" si="22"/>
        <v>1.00341</v>
      </c>
      <c r="G230" s="11" t="e">
        <f t="shared" si="23"/>
        <v>#DIV/0!</v>
      </c>
    </row>
    <row r="231" spans="1:7" ht="15">
      <c r="A231" s="1" t="s">
        <v>187</v>
      </c>
      <c r="B231" s="2">
        <f t="shared" si="18"/>
        <v>39783</v>
      </c>
      <c r="C231" s="2">
        <f t="shared" si="19"/>
        <v>0.7736111111111111</v>
      </c>
      <c r="D231" s="10">
        <f t="shared" si="20"/>
        <v>231.8815727777778</v>
      </c>
      <c r="E231" s="9">
        <f t="shared" si="21"/>
        <v>2.078063888888889</v>
      </c>
      <c r="F231" s="8">
        <f t="shared" si="22"/>
        <v>1.003406</v>
      </c>
      <c r="G231" s="11" t="e">
        <f t="shared" si="23"/>
        <v>#DIV/0!</v>
      </c>
    </row>
    <row r="232" spans="1:7" ht="15">
      <c r="A232" s="1" t="s">
        <v>791</v>
      </c>
      <c r="B232" s="2">
        <f t="shared" si="18"/>
        <v>39783</v>
      </c>
      <c r="C232" s="2">
        <f t="shared" si="19"/>
        <v>0.7743055555555555</v>
      </c>
      <c r="D232" s="10">
        <f t="shared" si="20"/>
        <v>232.0642141666667</v>
      </c>
      <c r="E232" s="9">
        <f t="shared" si="21"/>
        <v>1.9407416666666666</v>
      </c>
      <c r="F232" s="8">
        <f t="shared" si="22"/>
        <v>1.003401</v>
      </c>
      <c r="G232" s="11" t="e">
        <f t="shared" si="23"/>
        <v>#DIV/0!</v>
      </c>
    </row>
    <row r="233" spans="1:7" ht="15">
      <c r="A233" s="1" t="s">
        <v>792</v>
      </c>
      <c r="B233" s="2">
        <f t="shared" si="18"/>
        <v>39783</v>
      </c>
      <c r="C233" s="2">
        <f t="shared" si="19"/>
        <v>0.775</v>
      </c>
      <c r="D233" s="10">
        <f t="shared" si="20"/>
        <v>232.24658333333332</v>
      </c>
      <c r="E233" s="9">
        <f t="shared" si="21"/>
        <v>1.8030777777777778</v>
      </c>
      <c r="F233" s="8">
        <f t="shared" si="22"/>
        <v>1.003396</v>
      </c>
      <c r="G233" s="11" t="e">
        <f t="shared" si="23"/>
        <v>#DIV/0!</v>
      </c>
    </row>
    <row r="234" spans="1:7" ht="15">
      <c r="A234" s="1" t="s">
        <v>793</v>
      </c>
      <c r="B234" s="2">
        <f t="shared" si="18"/>
        <v>39783</v>
      </c>
      <c r="C234" s="2">
        <f t="shared" si="19"/>
        <v>0.7756944444444445</v>
      </c>
      <c r="D234" s="10">
        <f t="shared" si="20"/>
        <v>232.42868166666665</v>
      </c>
      <c r="E234" s="9">
        <f t="shared" si="21"/>
        <v>1.665072222222222</v>
      </c>
      <c r="F234" s="8">
        <f t="shared" si="22"/>
        <v>1.003391</v>
      </c>
      <c r="G234" s="11" t="e">
        <f t="shared" si="23"/>
        <v>#DIV/0!</v>
      </c>
    </row>
    <row r="235" spans="1:7" ht="15">
      <c r="A235" s="1" t="s">
        <v>794</v>
      </c>
      <c r="B235" s="2">
        <f t="shared" si="18"/>
        <v>39783</v>
      </c>
      <c r="C235" s="2">
        <f t="shared" si="19"/>
        <v>0.7763888888888889</v>
      </c>
      <c r="D235" s="10">
        <f t="shared" si="20"/>
        <v>232.61051055555555</v>
      </c>
      <c r="E235" s="9">
        <f t="shared" si="21"/>
        <v>1.5267305555555555</v>
      </c>
      <c r="F235" s="8">
        <f t="shared" si="22"/>
        <v>1.003387</v>
      </c>
      <c r="G235" s="11" t="e">
        <f t="shared" si="23"/>
        <v>#DIV/0!</v>
      </c>
    </row>
    <row r="236" spans="1:7" ht="15">
      <c r="A236" s="1" t="s">
        <v>795</v>
      </c>
      <c r="B236" s="2">
        <f t="shared" si="18"/>
        <v>39783</v>
      </c>
      <c r="C236" s="2">
        <f t="shared" si="19"/>
        <v>0.7770833333333332</v>
      </c>
      <c r="D236" s="10">
        <f t="shared" si="20"/>
        <v>232.79207166666666</v>
      </c>
      <c r="E236" s="9">
        <f t="shared" si="21"/>
        <v>1.3880527777777778</v>
      </c>
      <c r="F236" s="8">
        <f t="shared" si="22"/>
        <v>1.003382</v>
      </c>
      <c r="G236" s="11" t="e">
        <f t="shared" si="23"/>
        <v>#DIV/0!</v>
      </c>
    </row>
    <row r="237" spans="1:7" ht="15">
      <c r="A237" s="1" t="s">
        <v>796</v>
      </c>
      <c r="B237" s="2">
        <f t="shared" si="18"/>
        <v>39783</v>
      </c>
      <c r="C237" s="2">
        <f t="shared" si="19"/>
        <v>0.7777777777777778</v>
      </c>
      <c r="D237" s="10">
        <f t="shared" si="20"/>
        <v>232.97336666666666</v>
      </c>
      <c r="E237" s="9">
        <f t="shared" si="21"/>
        <v>1.2490416666666668</v>
      </c>
      <c r="F237" s="8">
        <f t="shared" si="22"/>
        <v>1.003377</v>
      </c>
      <c r="G237" s="11" t="e">
        <f t="shared" si="23"/>
        <v>#DIV/0!</v>
      </c>
    </row>
    <row r="238" spans="1:7" ht="15">
      <c r="A238" s="1" t="s">
        <v>358</v>
      </c>
      <c r="B238" s="2">
        <f t="shared" si="18"/>
        <v>39783</v>
      </c>
      <c r="C238" s="2">
        <f t="shared" si="19"/>
        <v>0.7784722222222222</v>
      </c>
      <c r="D238" s="10">
        <f t="shared" si="20"/>
        <v>233.15439694444444</v>
      </c>
      <c r="E238" s="9">
        <f t="shared" si="21"/>
        <v>1.1096972222222223</v>
      </c>
      <c r="F238" s="8">
        <f t="shared" si="22"/>
        <v>1.003373</v>
      </c>
      <c r="G238" s="11" t="e">
        <f t="shared" si="23"/>
        <v>#DIV/0!</v>
      </c>
    </row>
    <row r="239" spans="1:7" ht="15">
      <c r="A239" s="1" t="s">
        <v>797</v>
      </c>
      <c r="B239" s="2">
        <f t="shared" si="18"/>
        <v>39783</v>
      </c>
      <c r="C239" s="2">
        <f t="shared" si="19"/>
        <v>0.7791666666666667</v>
      </c>
      <c r="D239" s="10">
        <f t="shared" si="20"/>
        <v>233.3351636111111</v>
      </c>
      <c r="E239" s="9">
        <f t="shared" si="21"/>
        <v>0.9700222222222222</v>
      </c>
      <c r="F239" s="8">
        <f t="shared" si="22"/>
        <v>1.003368</v>
      </c>
      <c r="G239" s="11" t="e">
        <f t="shared" si="23"/>
        <v>#DIV/0!</v>
      </c>
    </row>
    <row r="240" spans="1:7" ht="15">
      <c r="A240" s="1" t="s">
        <v>798</v>
      </c>
      <c r="B240" s="2">
        <f t="shared" si="18"/>
        <v>39783</v>
      </c>
      <c r="C240" s="2">
        <f t="shared" si="19"/>
        <v>0.779861111111111</v>
      </c>
      <c r="D240" s="10">
        <f t="shared" si="20"/>
        <v>233.51566888888888</v>
      </c>
      <c r="E240" s="9">
        <f t="shared" si="21"/>
        <v>0.8300166666666666</v>
      </c>
      <c r="F240" s="8">
        <f t="shared" si="22"/>
        <v>1.003363</v>
      </c>
      <c r="G240" s="11" t="e">
        <f t="shared" si="23"/>
        <v>#DIV/0!</v>
      </c>
    </row>
    <row r="241" spans="1:7" ht="15">
      <c r="A241" s="1" t="s">
        <v>799</v>
      </c>
      <c r="B241" s="2">
        <f t="shared" si="18"/>
        <v>39783</v>
      </c>
      <c r="C241" s="2">
        <f t="shared" si="19"/>
        <v>0.7805555555555556</v>
      </c>
      <c r="D241" s="10">
        <f t="shared" si="20"/>
        <v>233.69591416666668</v>
      </c>
      <c r="E241" s="9">
        <f t="shared" si="21"/>
        <v>0.6896861111111111</v>
      </c>
      <c r="F241" s="8">
        <f t="shared" si="22"/>
        <v>1.003359</v>
      </c>
      <c r="G241" s="11" t="e">
        <f t="shared" si="23"/>
        <v>#DIV/0!</v>
      </c>
    </row>
    <row r="242" spans="1:7" ht="15">
      <c r="A242" s="1" t="s">
        <v>800</v>
      </c>
      <c r="B242" s="2">
        <f t="shared" si="18"/>
        <v>39783</v>
      </c>
      <c r="C242" s="2">
        <f t="shared" si="19"/>
        <v>0.78125</v>
      </c>
      <c r="D242" s="10">
        <f t="shared" si="20"/>
        <v>233.87590083333333</v>
      </c>
      <c r="E242" s="9">
        <f t="shared" si="21"/>
        <v>0.5490305555555556</v>
      </c>
      <c r="F242" s="8">
        <f t="shared" si="22"/>
        <v>1.003354</v>
      </c>
      <c r="G242" s="11" t="e">
        <f t="shared" si="23"/>
        <v>#DIV/0!</v>
      </c>
    </row>
    <row r="243" spans="1:7" ht="15">
      <c r="A243" s="1" t="s">
        <v>801</v>
      </c>
      <c r="B243" s="2">
        <f t="shared" si="18"/>
        <v>39783</v>
      </c>
      <c r="C243" s="2">
        <f t="shared" si="19"/>
        <v>0.7819444444444444</v>
      </c>
      <c r="D243" s="10">
        <f t="shared" si="20"/>
        <v>234.05563083333334</v>
      </c>
      <c r="E243" s="9">
        <f t="shared" si="21"/>
        <v>0.4080527777777778</v>
      </c>
      <c r="F243" s="8">
        <f t="shared" si="22"/>
        <v>1.003349</v>
      </c>
      <c r="G243" s="11" t="e">
        <f t="shared" si="23"/>
        <v>#DIV/0!</v>
      </c>
    </row>
    <row r="244" spans="1:7" ht="15">
      <c r="A244" s="1" t="s">
        <v>802</v>
      </c>
      <c r="B244" s="2">
        <f t="shared" si="18"/>
        <v>39783</v>
      </c>
      <c r="C244" s="2">
        <f t="shared" si="19"/>
        <v>0.782638888888889</v>
      </c>
      <c r="D244" s="10">
        <f t="shared" si="20"/>
        <v>234.23510527777776</v>
      </c>
      <c r="E244" s="9">
        <f t="shared" si="21"/>
        <v>0.2667555555555556</v>
      </c>
      <c r="F244" s="8">
        <f t="shared" si="22"/>
        <v>1.003345</v>
      </c>
      <c r="G244" s="11" t="e">
        <f t="shared" si="23"/>
        <v>#DIV/0!</v>
      </c>
    </row>
    <row r="245" spans="1:7" ht="15">
      <c r="A245" s="1" t="s">
        <v>803</v>
      </c>
      <c r="B245" s="2">
        <f t="shared" si="18"/>
        <v>39783</v>
      </c>
      <c r="C245" s="2">
        <f t="shared" si="19"/>
        <v>0.7833333333333333</v>
      </c>
      <c r="D245" s="10">
        <f t="shared" si="20"/>
        <v>234.4143263888889</v>
      </c>
      <c r="E245" s="9">
        <f t="shared" si="21"/>
        <v>0.12513611111111111</v>
      </c>
      <c r="F245" s="8">
        <f t="shared" si="22"/>
        <v>1.00334</v>
      </c>
      <c r="G245" s="11" t="e">
        <f t="shared" si="23"/>
        <v>#DIV/0!</v>
      </c>
    </row>
    <row r="246" spans="1:7" ht="15">
      <c r="A246" s="1" t="s">
        <v>804</v>
      </c>
      <c r="B246" s="2">
        <f t="shared" si="18"/>
        <v>39783</v>
      </c>
      <c r="C246" s="2">
        <f t="shared" si="19"/>
        <v>0.7840277777777778</v>
      </c>
      <c r="D246" s="10">
        <f t="shared" si="20"/>
        <v>234.5932952777778</v>
      </c>
      <c r="E246" s="9">
        <f t="shared" si="21"/>
        <v>-0.0168</v>
      </c>
      <c r="F246" s="8">
        <f t="shared" si="22"/>
        <v>1.003335</v>
      </c>
      <c r="G246" s="11" t="e">
        <f t="shared" si="23"/>
        <v>#DIV/0!</v>
      </c>
    </row>
    <row r="247" spans="1:7" ht="15">
      <c r="A247" s="1" t="s">
        <v>805</v>
      </c>
      <c r="B247" s="2">
        <f t="shared" si="18"/>
        <v>39783</v>
      </c>
      <c r="C247" s="2">
        <f t="shared" si="19"/>
        <v>0.7847222222222222</v>
      </c>
      <c r="D247" s="10">
        <f t="shared" si="20"/>
        <v>234.7720138888889</v>
      </c>
      <c r="E247" s="9">
        <f t="shared" si="21"/>
        <v>-0.15905277777777777</v>
      </c>
      <c r="F247" s="8">
        <f t="shared" si="22"/>
        <v>1.003331</v>
      </c>
      <c r="G247" s="11" t="e">
        <f t="shared" si="23"/>
        <v>#DIV/0!</v>
      </c>
    </row>
    <row r="248" spans="1:7" ht="15">
      <c r="A248" s="1" t="s">
        <v>359</v>
      </c>
      <c r="B248" s="2">
        <f t="shared" si="18"/>
        <v>39783</v>
      </c>
      <c r="C248" s="2">
        <f t="shared" si="19"/>
        <v>0.7854166666666668</v>
      </c>
      <c r="D248" s="10">
        <f t="shared" si="20"/>
        <v>234.95048388888887</v>
      </c>
      <c r="E248" s="9">
        <f t="shared" si="21"/>
        <v>-0.30161944444444444</v>
      </c>
      <c r="F248" s="8">
        <f t="shared" si="22"/>
        <v>1.003326</v>
      </c>
      <c r="G248" s="11" t="e">
        <f t="shared" si="23"/>
        <v>#DIV/0!</v>
      </c>
    </row>
    <row r="249" spans="1:7" ht="15">
      <c r="A249" s="1" t="s">
        <v>449</v>
      </c>
      <c r="B249" s="2">
        <f t="shared" si="18"/>
        <v>39783</v>
      </c>
      <c r="C249" s="2">
        <f t="shared" si="19"/>
        <v>0.7861111111111111</v>
      </c>
      <c r="D249" s="10">
        <f t="shared" si="20"/>
        <v>235.1287066666667</v>
      </c>
      <c r="E249" s="9">
        <f t="shared" si="21"/>
        <v>-0.4444972222222222</v>
      </c>
      <c r="F249" s="8">
        <f t="shared" si="22"/>
        <v>1.003321</v>
      </c>
      <c r="G249" s="11" t="e">
        <f t="shared" si="23"/>
        <v>#DIV/0!</v>
      </c>
    </row>
    <row r="250" spans="1:7" ht="15">
      <c r="A250" s="1" t="s">
        <v>806</v>
      </c>
      <c r="B250" s="2">
        <f t="shared" si="18"/>
        <v>39783</v>
      </c>
      <c r="C250" s="2">
        <f t="shared" si="19"/>
        <v>0.7868055555555555</v>
      </c>
      <c r="D250" s="10">
        <f t="shared" si="20"/>
        <v>235.3066838888889</v>
      </c>
      <c r="E250" s="9">
        <f t="shared" si="21"/>
        <v>-0.5876833333333333</v>
      </c>
      <c r="F250" s="8">
        <f t="shared" si="22"/>
        <v>1.003317</v>
      </c>
      <c r="G250" s="11" t="e">
        <f t="shared" si="23"/>
        <v>#DIV/0!</v>
      </c>
    </row>
    <row r="251" spans="1:7" ht="15">
      <c r="A251" s="1" t="s">
        <v>807</v>
      </c>
      <c r="B251" s="2">
        <f t="shared" si="18"/>
        <v>39783</v>
      </c>
      <c r="C251" s="2">
        <f t="shared" si="19"/>
        <v>0.7875</v>
      </c>
      <c r="D251" s="10">
        <f t="shared" si="20"/>
        <v>235.48441749999998</v>
      </c>
      <c r="E251" s="9">
        <f t="shared" si="21"/>
        <v>-0.7311805555555556</v>
      </c>
      <c r="F251" s="8">
        <f t="shared" si="22"/>
        <v>1.003312</v>
      </c>
      <c r="G251" s="11" t="e">
        <f t="shared" si="23"/>
        <v>#DIV/0!</v>
      </c>
    </row>
    <row r="252" spans="1:7" ht="15">
      <c r="A252" s="1" t="s">
        <v>808</v>
      </c>
      <c r="B252" s="2">
        <f t="shared" si="18"/>
        <v>39783</v>
      </c>
      <c r="C252" s="2">
        <f t="shared" si="19"/>
        <v>0.7881944444444445</v>
      </c>
      <c r="D252" s="10">
        <f t="shared" si="20"/>
        <v>235.66190916666667</v>
      </c>
      <c r="E252" s="9">
        <f t="shared" si="21"/>
        <v>-0.8749833333333333</v>
      </c>
      <c r="F252" s="8">
        <f t="shared" si="22"/>
        <v>1.003307</v>
      </c>
      <c r="G252" s="11" t="e">
        <f t="shared" si="23"/>
        <v>#DIV/0!</v>
      </c>
    </row>
    <row r="253" spans="1:7" ht="15">
      <c r="A253" s="1" t="s">
        <v>809</v>
      </c>
      <c r="B253" s="2">
        <f t="shared" si="18"/>
        <v>39783</v>
      </c>
      <c r="C253" s="2">
        <f t="shared" si="19"/>
        <v>0.7888888888888889</v>
      </c>
      <c r="D253" s="10">
        <f t="shared" si="20"/>
        <v>235.83916055555557</v>
      </c>
      <c r="E253" s="9">
        <f t="shared" si="21"/>
        <v>-1.0190916666666665</v>
      </c>
      <c r="F253" s="8">
        <f t="shared" si="22"/>
        <v>1.003303</v>
      </c>
      <c r="G253" s="11" t="e">
        <f t="shared" si="23"/>
        <v>#DIV/0!</v>
      </c>
    </row>
    <row r="254" spans="1:7" ht="15">
      <c r="A254" s="1" t="s">
        <v>810</v>
      </c>
      <c r="B254" s="2">
        <f t="shared" si="18"/>
        <v>39783</v>
      </c>
      <c r="C254" s="2">
        <f t="shared" si="19"/>
        <v>0.7895833333333333</v>
      </c>
      <c r="D254" s="10">
        <f t="shared" si="20"/>
        <v>236.01617305555556</v>
      </c>
      <c r="E254" s="9">
        <f t="shared" si="21"/>
        <v>-1.1635027777777778</v>
      </c>
      <c r="F254" s="8">
        <f t="shared" si="22"/>
        <v>1.003298</v>
      </c>
      <c r="G254" s="11" t="e">
        <f t="shared" si="23"/>
        <v>#DIV/0!</v>
      </c>
    </row>
    <row r="255" spans="1:7" ht="15">
      <c r="A255" s="1" t="s">
        <v>811</v>
      </c>
      <c r="B255" s="2">
        <f t="shared" si="18"/>
        <v>39783</v>
      </c>
      <c r="C255" s="2">
        <f t="shared" si="19"/>
        <v>0.7902777777777777</v>
      </c>
      <c r="D255" s="10">
        <f t="shared" si="20"/>
        <v>236.1929488888889</v>
      </c>
      <c r="E255" s="9">
        <f t="shared" si="21"/>
        <v>-1.308213888888889</v>
      </c>
      <c r="F255" s="8">
        <f t="shared" si="22"/>
        <v>1.003293</v>
      </c>
      <c r="G255" s="11" t="e">
        <f t="shared" si="23"/>
        <v>#DIV/0!</v>
      </c>
    </row>
    <row r="256" spans="1:7" ht="15">
      <c r="A256" s="1" t="s">
        <v>812</v>
      </c>
      <c r="B256" s="2">
        <f t="shared" si="18"/>
        <v>39783</v>
      </c>
      <c r="C256" s="2">
        <f t="shared" si="19"/>
        <v>0.7909722222222223</v>
      </c>
      <c r="D256" s="10">
        <f t="shared" si="20"/>
        <v>236.36948944444444</v>
      </c>
      <c r="E256" s="9">
        <f t="shared" si="21"/>
        <v>-1.453225</v>
      </c>
      <c r="F256" s="8">
        <f t="shared" si="22"/>
        <v>1.003289</v>
      </c>
      <c r="G256" s="11" t="e">
        <f t="shared" si="23"/>
        <v>#DIV/0!</v>
      </c>
    </row>
    <row r="257" spans="1:7" ht="15">
      <c r="A257" s="1" t="s">
        <v>813</v>
      </c>
      <c r="B257" s="2">
        <f t="shared" si="18"/>
        <v>39783</v>
      </c>
      <c r="C257" s="2">
        <f t="shared" si="19"/>
        <v>0.7916666666666666</v>
      </c>
      <c r="D257" s="10">
        <f t="shared" si="20"/>
        <v>236.54579638888887</v>
      </c>
      <c r="E257" s="9">
        <f t="shared" si="21"/>
        <v>-1.5985333333333336</v>
      </c>
      <c r="F257" s="8">
        <f t="shared" si="22"/>
        <v>1.003284</v>
      </c>
      <c r="G257" s="11" t="e">
        <f t="shared" si="23"/>
        <v>#DIV/0!</v>
      </c>
    </row>
    <row r="258" spans="1:7" ht="15">
      <c r="A258" s="1" t="s">
        <v>814</v>
      </c>
      <c r="B258" s="2">
        <f t="shared" si="18"/>
        <v>39783</v>
      </c>
      <c r="C258" s="2">
        <f t="shared" si="19"/>
        <v>0.7923611111111111</v>
      </c>
      <c r="D258" s="10">
        <f t="shared" si="20"/>
        <v>236.72187194444444</v>
      </c>
      <c r="E258" s="9">
        <f t="shared" si="21"/>
        <v>-1.744138888888889</v>
      </c>
      <c r="F258" s="8">
        <f t="shared" si="22"/>
        <v>1.003279</v>
      </c>
      <c r="G258" s="11" t="e">
        <f t="shared" si="23"/>
        <v>#DIV/0!</v>
      </c>
    </row>
    <row r="259" spans="1:7" ht="15">
      <c r="A259" s="1" t="s">
        <v>450</v>
      </c>
      <c r="B259" s="2">
        <f t="shared" si="18"/>
        <v>39783</v>
      </c>
      <c r="C259" s="2">
        <f t="shared" si="19"/>
        <v>0.7930555555555556</v>
      </c>
      <c r="D259" s="10">
        <f t="shared" si="20"/>
        <v>236.8977175</v>
      </c>
      <c r="E259" s="9">
        <f t="shared" si="21"/>
        <v>-1.8900388888888888</v>
      </c>
      <c r="F259" s="8">
        <f t="shared" si="22"/>
        <v>1.003274</v>
      </c>
      <c r="G259" s="11" t="e">
        <f t="shared" si="23"/>
        <v>#DIV/0!</v>
      </c>
    </row>
    <row r="260" spans="1:7" ht="15">
      <c r="A260" s="1" t="s">
        <v>815</v>
      </c>
      <c r="B260" s="2">
        <f t="shared" si="18"/>
        <v>39783</v>
      </c>
      <c r="C260" s="2">
        <f t="shared" si="19"/>
        <v>0.7937500000000001</v>
      </c>
      <c r="D260" s="10">
        <f t="shared" si="20"/>
        <v>237.07333472222223</v>
      </c>
      <c r="E260" s="9">
        <f t="shared" si="21"/>
        <v>-2.0362277777777775</v>
      </c>
      <c r="F260" s="8">
        <f t="shared" si="22"/>
        <v>1.00327</v>
      </c>
      <c r="G260" s="11" t="e">
        <f t="shared" si="23"/>
        <v>#DIV/0!</v>
      </c>
    </row>
    <row r="261" spans="1:7" ht="15">
      <c r="A261" s="1" t="s">
        <v>816</v>
      </c>
      <c r="B261" s="2">
        <f t="shared" si="18"/>
        <v>39783</v>
      </c>
      <c r="C261" s="2">
        <f t="shared" si="19"/>
        <v>0.7944444444444444</v>
      </c>
      <c r="D261" s="10">
        <f t="shared" si="20"/>
        <v>237.24872555555555</v>
      </c>
      <c r="E261" s="9">
        <f t="shared" si="21"/>
        <v>-2.182711111111111</v>
      </c>
      <c r="F261" s="8">
        <f t="shared" si="22"/>
        <v>1.003265</v>
      </c>
      <c r="G261" s="11" t="e">
        <f t="shared" si="23"/>
        <v>#DIV/0!</v>
      </c>
    </row>
    <row r="262" spans="1:7" ht="15">
      <c r="A262" s="1" t="s">
        <v>817</v>
      </c>
      <c r="B262" s="2">
        <f t="shared" si="18"/>
        <v>39783</v>
      </c>
      <c r="C262" s="2">
        <f t="shared" si="19"/>
        <v>0.7951388888888888</v>
      </c>
      <c r="D262" s="10">
        <f t="shared" si="20"/>
        <v>237.42389194444445</v>
      </c>
      <c r="E262" s="9">
        <f t="shared" si="21"/>
        <v>-2.329480555555555</v>
      </c>
      <c r="F262" s="8">
        <f t="shared" si="22"/>
        <v>1.00326</v>
      </c>
      <c r="G262" s="11" t="e">
        <f t="shared" si="23"/>
        <v>#DIV/0!</v>
      </c>
    </row>
    <row r="263" spans="1:7" ht="15">
      <c r="A263" s="1" t="s">
        <v>818</v>
      </c>
      <c r="B263" s="2">
        <f t="shared" si="18"/>
        <v>39783</v>
      </c>
      <c r="C263" s="2">
        <f t="shared" si="19"/>
        <v>0.7958333333333334</v>
      </c>
      <c r="D263" s="10">
        <f t="shared" si="20"/>
        <v>237.5988352777778</v>
      </c>
      <c r="E263" s="9">
        <f t="shared" si="21"/>
        <v>-2.476538888888889</v>
      </c>
      <c r="F263" s="8">
        <f t="shared" si="22"/>
        <v>1.003256</v>
      </c>
      <c r="G263" s="11" t="e">
        <f t="shared" si="23"/>
        <v>#DIV/0!</v>
      </c>
    </row>
    <row r="264" spans="1:7" ht="15">
      <c r="A264" s="1" t="s">
        <v>819</v>
      </c>
      <c r="B264" s="2">
        <f t="shared" si="18"/>
        <v>39783</v>
      </c>
      <c r="C264" s="2">
        <f t="shared" si="19"/>
        <v>0.7965277777777778</v>
      </c>
      <c r="D264" s="10">
        <f t="shared" si="20"/>
        <v>237.7735577777778</v>
      </c>
      <c r="E264" s="9">
        <f t="shared" si="21"/>
        <v>-2.6238833333333336</v>
      </c>
      <c r="F264" s="8">
        <f t="shared" si="22"/>
        <v>1.003251</v>
      </c>
      <c r="G264" s="11" t="e">
        <f t="shared" si="23"/>
        <v>#DIV/0!</v>
      </c>
    </row>
    <row r="265" spans="1:7" ht="15">
      <c r="A265" s="1" t="s">
        <v>820</v>
      </c>
      <c r="B265" s="2">
        <f t="shared" si="18"/>
        <v>39783</v>
      </c>
      <c r="C265" s="2">
        <f t="shared" si="19"/>
        <v>0.7972222222222222</v>
      </c>
      <c r="D265" s="10">
        <f t="shared" si="20"/>
        <v>237.94806111111112</v>
      </c>
      <c r="E265" s="9">
        <f t="shared" si="21"/>
        <v>-2.7715111111111113</v>
      </c>
      <c r="F265" s="8">
        <f t="shared" si="22"/>
        <v>1.003246</v>
      </c>
      <c r="G265" s="11" t="e">
        <f t="shared" si="23"/>
        <v>#DIV/0!</v>
      </c>
    </row>
    <row r="266" spans="1:7" ht="15">
      <c r="A266" s="1" t="s">
        <v>821</v>
      </c>
      <c r="B266" s="2">
        <f t="shared" si="18"/>
        <v>39783</v>
      </c>
      <c r="C266" s="2">
        <f t="shared" si="19"/>
        <v>0.7979166666666666</v>
      </c>
      <c r="D266" s="10">
        <f t="shared" si="20"/>
        <v>238.12234694444444</v>
      </c>
      <c r="E266" s="9">
        <f t="shared" si="21"/>
        <v>-2.9194194444444443</v>
      </c>
      <c r="F266" s="8">
        <f t="shared" si="22"/>
        <v>1.003242</v>
      </c>
      <c r="G266" s="11" t="e">
        <f t="shared" si="23"/>
        <v>#DIV/0!</v>
      </c>
    </row>
    <row r="267" spans="1:7" ht="15">
      <c r="A267" s="1" t="s">
        <v>822</v>
      </c>
      <c r="B267" s="2">
        <f t="shared" si="18"/>
        <v>39783</v>
      </c>
      <c r="C267" s="2">
        <f t="shared" si="19"/>
        <v>0.7986111111111112</v>
      </c>
      <c r="D267">
        <f t="shared" si="20"/>
        <v>238.29641722222223</v>
      </c>
      <c r="E267">
        <f t="shared" si="21"/>
        <v>-3.0676083333333337</v>
      </c>
      <c r="F267">
        <f t="shared" si="22"/>
        <v>1.003237</v>
      </c>
      <c r="G267" t="e">
        <f t="shared" si="23"/>
        <v>#DIV/0!</v>
      </c>
    </row>
    <row r="268" spans="1:7" ht="15">
      <c r="A268" s="1" t="s">
        <v>823</v>
      </c>
      <c r="B268" s="2">
        <f t="shared" si="18"/>
        <v>39783</v>
      </c>
      <c r="C268" s="2">
        <f t="shared" si="19"/>
        <v>0.7993055555555556</v>
      </c>
      <c r="D268">
        <f t="shared" si="20"/>
        <v>238.4702736111111</v>
      </c>
      <c r="E268">
        <f t="shared" si="21"/>
        <v>-3.216075</v>
      </c>
      <c r="F268">
        <f t="shared" si="22"/>
        <v>1.003232</v>
      </c>
      <c r="G268" t="e">
        <f t="shared" si="23"/>
        <v>#DIV/0!</v>
      </c>
    </row>
    <row r="269" spans="1:7" ht="15">
      <c r="A269" s="1" t="s">
        <v>824</v>
      </c>
      <c r="B269" s="2">
        <f t="shared" si="18"/>
        <v>39783</v>
      </c>
      <c r="C269" s="2">
        <f t="shared" si="19"/>
        <v>0.7999999999999999</v>
      </c>
      <c r="D269">
        <f t="shared" si="20"/>
        <v>238.64391833333332</v>
      </c>
      <c r="E269">
        <f t="shared" si="21"/>
        <v>-3.3648194444444446</v>
      </c>
      <c r="F269">
        <f t="shared" si="22"/>
        <v>1.003228</v>
      </c>
      <c r="G269" t="e">
        <f t="shared" si="23"/>
        <v>#DIV/0!</v>
      </c>
    </row>
    <row r="270" spans="1:7" ht="15">
      <c r="A270" s="1" t="s">
        <v>825</v>
      </c>
      <c r="B270" s="2">
        <f t="shared" si="18"/>
        <v>39783</v>
      </c>
      <c r="C270" s="2">
        <f t="shared" si="19"/>
        <v>0.8006944444444444</v>
      </c>
      <c r="D270">
        <f t="shared" si="20"/>
        <v>238.81735305555554</v>
      </c>
      <c r="E270">
        <f t="shared" si="21"/>
        <v>-3.513838888888889</v>
      </c>
      <c r="F270">
        <f t="shared" si="22"/>
        <v>1.003223</v>
      </c>
      <c r="G270" t="e">
        <f t="shared" si="23"/>
        <v>#DIV/0!</v>
      </c>
    </row>
    <row r="271" spans="1:7" ht="15">
      <c r="A271" s="1" t="s">
        <v>451</v>
      </c>
      <c r="B271" s="2">
        <f t="shared" si="18"/>
        <v>39783</v>
      </c>
      <c r="C271" s="2">
        <f t="shared" si="19"/>
        <v>0.8013888888888889</v>
      </c>
      <c r="D271">
        <f t="shared" si="20"/>
        <v>238.9905797222222</v>
      </c>
      <c r="E271">
        <f t="shared" si="21"/>
        <v>-3.663133333333333</v>
      </c>
      <c r="F271">
        <f t="shared" si="22"/>
        <v>1.003218</v>
      </c>
      <c r="G271" t="e">
        <f t="shared" si="23"/>
        <v>#DIV/0!</v>
      </c>
    </row>
    <row r="272" spans="1:7" ht="15">
      <c r="A272" s="1" t="s">
        <v>826</v>
      </c>
      <c r="B272" s="2">
        <f t="shared" si="18"/>
        <v>39783</v>
      </c>
      <c r="C272" s="2">
        <f t="shared" si="19"/>
        <v>0.8020833333333334</v>
      </c>
      <c r="D272">
        <f t="shared" si="20"/>
        <v>239.16359972222222</v>
      </c>
      <c r="E272">
        <f t="shared" si="21"/>
        <v>-3.812697222222222</v>
      </c>
      <c r="F272">
        <f t="shared" si="22"/>
        <v>1.003214</v>
      </c>
      <c r="G272" t="e">
        <f t="shared" si="23"/>
        <v>#DIV/0!</v>
      </c>
    </row>
    <row r="273" spans="1:7" ht="15">
      <c r="A273" s="1" t="s">
        <v>827</v>
      </c>
      <c r="B273" s="2">
        <f t="shared" si="18"/>
        <v>39783</v>
      </c>
      <c r="C273" s="2">
        <f t="shared" si="19"/>
        <v>0.8027777777777777</v>
      </c>
      <c r="D273">
        <f t="shared" si="20"/>
        <v>239.33641555555556</v>
      </c>
      <c r="E273">
        <f t="shared" si="21"/>
        <v>-3.9625333333333335</v>
      </c>
      <c r="F273">
        <f t="shared" si="22"/>
        <v>1.003209</v>
      </c>
      <c r="G273" t="e">
        <f t="shared" si="23"/>
        <v>#DIV/0!</v>
      </c>
    </row>
    <row r="274" spans="1:7" ht="15">
      <c r="A274" s="1" t="s">
        <v>828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VALUE(MID(A274,27,3))+VALUE(MID(A274,31,2))/60+VALUE(MID(A274,34,7))/3600</f>
        <v>239.50902888888888</v>
      </c>
      <c r="E274">
        <f aca="true" t="shared" si="27" ref="E274:E317">(VALUE(MID(A274,42,2))+VALUE(MID(A274,45,2))/60+VALUE(MID(A274,48,7))/3600)*(IF(MID(A274,41,1)="-",-1,1))</f>
        <v>-4.112636111111111</v>
      </c>
      <c r="F274">
        <f aca="true" t="shared" si="28" ref="F274:F317">VALUE(MID(A274,56,9))</f>
        <v>1.003204</v>
      </c>
      <c r="G274" t="e">
        <f aca="true" t="shared" si="29" ref="G274:G317">DEGREES(ATAN($B$6/($B$8*F274)))*60</f>
        <v>#DIV/0!</v>
      </c>
    </row>
    <row r="275" spans="1:7" ht="15">
      <c r="A275" s="1" t="s">
        <v>829</v>
      </c>
      <c r="B275" s="2">
        <f t="shared" si="24"/>
        <v>39783</v>
      </c>
      <c r="C275" s="2">
        <f t="shared" si="25"/>
        <v>0.8041666666666667</v>
      </c>
      <c r="D275">
        <f t="shared" si="26"/>
        <v>239.68144166666664</v>
      </c>
      <c r="E275">
        <f t="shared" si="27"/>
        <v>-4.263005555555556</v>
      </c>
      <c r="F275">
        <f t="shared" si="28"/>
        <v>1.0032</v>
      </c>
      <c r="G275" t="e">
        <f t="shared" si="29"/>
        <v>#DIV/0!</v>
      </c>
    </row>
    <row r="276" spans="1:7" ht="15">
      <c r="A276" s="1" t="s">
        <v>830</v>
      </c>
      <c r="B276" s="2">
        <f t="shared" si="24"/>
        <v>39783</v>
      </c>
      <c r="C276" s="2">
        <f t="shared" si="25"/>
        <v>0.8048611111111111</v>
      </c>
      <c r="D276">
        <f t="shared" si="26"/>
        <v>239.85365555555555</v>
      </c>
      <c r="E276">
        <f t="shared" si="27"/>
        <v>-4.413638888888889</v>
      </c>
      <c r="F276">
        <f t="shared" si="28"/>
        <v>1.003195</v>
      </c>
      <c r="G276" t="e">
        <f t="shared" si="29"/>
        <v>#DIV/0!</v>
      </c>
    </row>
    <row r="277" spans="1:7" ht="15">
      <c r="A277" s="1" t="s">
        <v>831</v>
      </c>
      <c r="B277" s="2">
        <f t="shared" si="24"/>
        <v>39783</v>
      </c>
      <c r="C277" s="2">
        <f t="shared" si="25"/>
        <v>0.8055555555555555</v>
      </c>
      <c r="D277">
        <f t="shared" si="26"/>
        <v>240.0256727777778</v>
      </c>
      <c r="E277">
        <f t="shared" si="27"/>
        <v>-4.5645388888888885</v>
      </c>
      <c r="F277">
        <f t="shared" si="28"/>
        <v>1.00319</v>
      </c>
      <c r="G277" t="e">
        <f t="shared" si="29"/>
        <v>#DIV/0!</v>
      </c>
    </row>
    <row r="278" spans="1:7" ht="15">
      <c r="A278" s="1" t="s">
        <v>832</v>
      </c>
      <c r="B278" s="2">
        <f t="shared" si="24"/>
        <v>39783</v>
      </c>
      <c r="C278" s="2">
        <f t="shared" si="25"/>
        <v>0.80625</v>
      </c>
      <c r="D278">
        <f t="shared" si="26"/>
        <v>240.1974952777778</v>
      </c>
      <c r="E278">
        <f t="shared" si="27"/>
        <v>-4.715697222222222</v>
      </c>
      <c r="F278">
        <f t="shared" si="28"/>
        <v>1.003186</v>
      </c>
      <c r="G278" t="e">
        <f t="shared" si="29"/>
        <v>#DIV/0!</v>
      </c>
    </row>
    <row r="279" spans="1:7" ht="15">
      <c r="A279" s="1" t="s">
        <v>833</v>
      </c>
      <c r="B279" s="2">
        <f t="shared" si="24"/>
        <v>39783</v>
      </c>
      <c r="C279" s="2">
        <f t="shared" si="25"/>
        <v>0.8069444444444445</v>
      </c>
      <c r="D279">
        <f t="shared" si="26"/>
        <v>240.36912444444445</v>
      </c>
      <c r="E279">
        <f t="shared" si="27"/>
        <v>-4.867116666666667</v>
      </c>
      <c r="F279">
        <f t="shared" si="28"/>
        <v>1.003181</v>
      </c>
      <c r="G279" t="e">
        <f t="shared" si="29"/>
        <v>#DIV/0!</v>
      </c>
    </row>
    <row r="280" spans="1:7" ht="15">
      <c r="A280" s="1" t="s">
        <v>834</v>
      </c>
      <c r="B280" s="2">
        <f t="shared" si="24"/>
        <v>39783</v>
      </c>
      <c r="C280" s="2">
        <f t="shared" si="25"/>
        <v>0.8076388888888889</v>
      </c>
      <c r="D280">
        <f t="shared" si="26"/>
        <v>240.54056305555557</v>
      </c>
      <c r="E280">
        <f t="shared" si="27"/>
        <v>-5.018794444444445</v>
      </c>
      <c r="F280">
        <f t="shared" si="28"/>
        <v>1.003176</v>
      </c>
      <c r="G280" t="e">
        <f t="shared" si="29"/>
        <v>#DIV/0!</v>
      </c>
    </row>
    <row r="281" spans="1:7" ht="15">
      <c r="A281" s="1" t="s">
        <v>835</v>
      </c>
      <c r="B281" s="2">
        <f t="shared" si="24"/>
        <v>39783</v>
      </c>
      <c r="C281" s="2">
        <f t="shared" si="25"/>
        <v>0.8083333333333332</v>
      </c>
      <c r="D281">
        <f t="shared" si="26"/>
        <v>240.71181222222222</v>
      </c>
      <c r="E281">
        <f t="shared" si="27"/>
        <v>-5.170730555555556</v>
      </c>
      <c r="F281">
        <f t="shared" si="28"/>
        <v>1.003172</v>
      </c>
      <c r="G281" t="e">
        <f t="shared" si="29"/>
        <v>#DIV/0!</v>
      </c>
    </row>
    <row r="282" spans="1:7" ht="15">
      <c r="A282" s="1" t="s">
        <v>836</v>
      </c>
      <c r="B282" s="2">
        <f t="shared" si="24"/>
        <v>39783</v>
      </c>
      <c r="C282" s="2">
        <f t="shared" si="25"/>
        <v>0.8090277777777778</v>
      </c>
      <c r="D282">
        <f t="shared" si="26"/>
        <v>240.88287472222223</v>
      </c>
      <c r="E282">
        <f t="shared" si="27"/>
        <v>-5.3229194444444445</v>
      </c>
      <c r="F282">
        <f t="shared" si="28"/>
        <v>1.003167</v>
      </c>
      <c r="G282" t="e">
        <f t="shared" si="29"/>
        <v>#DIV/0!</v>
      </c>
    </row>
    <row r="283" spans="1:7" ht="15">
      <c r="A283" s="1" t="s">
        <v>837</v>
      </c>
      <c r="B283" s="2">
        <f t="shared" si="24"/>
        <v>39783</v>
      </c>
      <c r="C283" s="2">
        <f t="shared" si="25"/>
        <v>0.8097222222222222</v>
      </c>
      <c r="D283">
        <f t="shared" si="26"/>
        <v>241.05375194444446</v>
      </c>
      <c r="E283">
        <f t="shared" si="27"/>
        <v>-5.475363888888889</v>
      </c>
      <c r="F283">
        <f t="shared" si="28"/>
        <v>1.003162</v>
      </c>
      <c r="G283" t="e">
        <f t="shared" si="29"/>
        <v>#DIV/0!</v>
      </c>
    </row>
    <row r="284" spans="1:7" ht="15">
      <c r="A284" s="1" t="s">
        <v>452</v>
      </c>
      <c r="B284" s="2">
        <f t="shared" si="24"/>
        <v>39783</v>
      </c>
      <c r="C284" s="2">
        <f t="shared" si="25"/>
        <v>0.8104166666666667</v>
      </c>
      <c r="D284">
        <f t="shared" si="26"/>
        <v>241.22444611111112</v>
      </c>
      <c r="E284">
        <f t="shared" si="27"/>
        <v>-5.628058333333334</v>
      </c>
      <c r="F284">
        <f t="shared" si="28"/>
        <v>1.003158</v>
      </c>
      <c r="G284" t="e">
        <f t="shared" si="29"/>
        <v>#DIV/0!</v>
      </c>
    </row>
    <row r="285" spans="1:7" ht="15">
      <c r="A285" s="1" t="s">
        <v>453</v>
      </c>
      <c r="B285" s="2">
        <f t="shared" si="24"/>
        <v>39783</v>
      </c>
      <c r="C285" s="2">
        <f t="shared" si="25"/>
        <v>0.811111111111111</v>
      </c>
      <c r="D285">
        <f t="shared" si="26"/>
        <v>241.39495888888888</v>
      </c>
      <c r="E285">
        <f t="shared" si="27"/>
        <v>-5.781005555555556</v>
      </c>
      <c r="F285">
        <f t="shared" si="28"/>
        <v>1.003153</v>
      </c>
      <c r="G285" t="e">
        <f t="shared" si="29"/>
        <v>#DIV/0!</v>
      </c>
    </row>
    <row r="286" spans="1:7" ht="15">
      <c r="A286" s="1" t="s">
        <v>838</v>
      </c>
      <c r="B286" s="2">
        <f t="shared" si="24"/>
        <v>39783</v>
      </c>
      <c r="C286" s="2">
        <f t="shared" si="25"/>
        <v>0.8118055555555556</v>
      </c>
      <c r="D286">
        <f t="shared" si="26"/>
        <v>241.56529277777778</v>
      </c>
      <c r="E286">
        <f t="shared" si="27"/>
        <v>-5.934197222222222</v>
      </c>
      <c r="F286">
        <f t="shared" si="28"/>
        <v>1.003148</v>
      </c>
      <c r="G286" t="e">
        <f t="shared" si="29"/>
        <v>#DIV/0!</v>
      </c>
    </row>
    <row r="287" spans="1:7" ht="15">
      <c r="A287" s="1" t="s">
        <v>839</v>
      </c>
      <c r="B287" s="2">
        <f t="shared" si="24"/>
        <v>39783</v>
      </c>
      <c r="C287" s="2">
        <f t="shared" si="25"/>
        <v>0.8125</v>
      </c>
      <c r="D287">
        <f t="shared" si="26"/>
        <v>241.73544944444444</v>
      </c>
      <c r="E287">
        <f t="shared" si="27"/>
        <v>-6.087638888888889</v>
      </c>
      <c r="F287">
        <f t="shared" si="28"/>
        <v>1.003144</v>
      </c>
      <c r="G287" t="e">
        <f t="shared" si="29"/>
        <v>#DIV/0!</v>
      </c>
    </row>
    <row r="288" spans="1:7" ht="15">
      <c r="A288" s="1" t="s">
        <v>840</v>
      </c>
      <c r="B288" s="2">
        <f t="shared" si="24"/>
        <v>39783</v>
      </c>
      <c r="C288" s="2">
        <f t="shared" si="25"/>
        <v>0.8131944444444444</v>
      </c>
      <c r="D288">
        <f t="shared" si="26"/>
        <v>241.90543083333333</v>
      </c>
      <c r="E288">
        <f t="shared" si="27"/>
        <v>-6.241325</v>
      </c>
      <c r="F288">
        <f t="shared" si="28"/>
        <v>1.003139</v>
      </c>
      <c r="G288" t="e">
        <f t="shared" si="29"/>
        <v>#DIV/0!</v>
      </c>
    </row>
    <row r="289" spans="1:7" ht="15">
      <c r="A289" s="1" t="s">
        <v>841</v>
      </c>
      <c r="B289" s="2">
        <f t="shared" si="24"/>
        <v>39783</v>
      </c>
      <c r="C289" s="2">
        <f t="shared" si="25"/>
        <v>0.813888888888889</v>
      </c>
      <c r="D289">
        <f t="shared" si="26"/>
        <v>242.07523916666668</v>
      </c>
      <c r="E289">
        <f t="shared" si="27"/>
        <v>-6.395255555555556</v>
      </c>
      <c r="F289">
        <f t="shared" si="28"/>
        <v>1.003134</v>
      </c>
      <c r="G289" t="e">
        <f t="shared" si="29"/>
        <v>#DIV/0!</v>
      </c>
    </row>
    <row r="290" spans="1:7" ht="15">
      <c r="A290" s="1" t="s">
        <v>842</v>
      </c>
      <c r="B290" s="2">
        <f t="shared" si="24"/>
        <v>39783</v>
      </c>
      <c r="C290" s="2">
        <f t="shared" si="25"/>
        <v>0.8145833333333333</v>
      </c>
      <c r="D290">
        <f t="shared" si="26"/>
        <v>242.24487638888888</v>
      </c>
      <c r="E290">
        <f t="shared" si="27"/>
        <v>-6.549427777777778</v>
      </c>
      <c r="F290">
        <f t="shared" si="28"/>
        <v>1.00313</v>
      </c>
      <c r="G290" t="e">
        <f t="shared" si="29"/>
        <v>#DIV/0!</v>
      </c>
    </row>
    <row r="291" spans="1:7" ht="15">
      <c r="A291" s="1" t="s">
        <v>843</v>
      </c>
      <c r="B291" s="2">
        <f t="shared" si="24"/>
        <v>39783</v>
      </c>
      <c r="C291" s="2">
        <f t="shared" si="25"/>
        <v>0.8152777777777778</v>
      </c>
      <c r="D291">
        <f t="shared" si="26"/>
        <v>242.41434472222224</v>
      </c>
      <c r="E291">
        <f t="shared" si="27"/>
        <v>-6.703838888888889</v>
      </c>
      <c r="F291">
        <f t="shared" si="28"/>
        <v>1.003125</v>
      </c>
      <c r="G291" t="e">
        <f t="shared" si="29"/>
        <v>#DIV/0!</v>
      </c>
    </row>
    <row r="292" spans="1:7" ht="15">
      <c r="A292" s="1" t="s">
        <v>844</v>
      </c>
      <c r="B292" s="2">
        <f t="shared" si="24"/>
        <v>39783</v>
      </c>
      <c r="C292" s="2">
        <f t="shared" si="25"/>
        <v>0.8159722222222222</v>
      </c>
      <c r="D292">
        <f t="shared" si="26"/>
        <v>242.58364583333335</v>
      </c>
      <c r="E292">
        <f t="shared" si="27"/>
        <v>-6.858491666666667</v>
      </c>
      <c r="F292">
        <f t="shared" si="28"/>
        <v>1.00312</v>
      </c>
      <c r="G292" t="e">
        <f t="shared" si="29"/>
        <v>#DIV/0!</v>
      </c>
    </row>
    <row r="293" spans="1:7" ht="15">
      <c r="A293" s="1" t="s">
        <v>454</v>
      </c>
      <c r="B293" s="2">
        <f t="shared" si="24"/>
        <v>39783</v>
      </c>
      <c r="C293" s="2">
        <f t="shared" si="25"/>
        <v>0.8166666666666668</v>
      </c>
      <c r="D293">
        <f t="shared" si="26"/>
        <v>242.7527822222222</v>
      </c>
      <c r="E293">
        <f t="shared" si="27"/>
        <v>-7.013380555555556</v>
      </c>
      <c r="F293">
        <f t="shared" si="28"/>
        <v>1.003116</v>
      </c>
      <c r="G293" t="e">
        <f t="shared" si="29"/>
        <v>#DIV/0!</v>
      </c>
    </row>
    <row r="294" spans="1:7" ht="15">
      <c r="A294" s="1" t="s">
        <v>845</v>
      </c>
      <c r="B294" s="2">
        <f t="shared" si="24"/>
        <v>39783</v>
      </c>
      <c r="C294" s="2">
        <f t="shared" si="25"/>
        <v>0.8173611111111111</v>
      </c>
      <c r="D294">
        <f t="shared" si="26"/>
        <v>242.92175527777778</v>
      </c>
      <c r="E294">
        <f t="shared" si="27"/>
        <v>-7.168505555555556</v>
      </c>
      <c r="F294">
        <f t="shared" si="28"/>
        <v>1.003111</v>
      </c>
      <c r="G294" t="e">
        <f t="shared" si="29"/>
        <v>#DIV/0!</v>
      </c>
    </row>
    <row r="295" spans="1:7" ht="15">
      <c r="A295" s="1" t="s">
        <v>846</v>
      </c>
      <c r="B295" s="2">
        <f t="shared" si="24"/>
        <v>39783</v>
      </c>
      <c r="C295" s="2">
        <f t="shared" si="25"/>
        <v>0.8180555555555555</v>
      </c>
      <c r="D295">
        <f t="shared" si="26"/>
        <v>243.09056777777778</v>
      </c>
      <c r="E295">
        <f t="shared" si="27"/>
        <v>-7.323863888888889</v>
      </c>
      <c r="F295">
        <f t="shared" si="28"/>
        <v>1.003106</v>
      </c>
      <c r="G295" t="e">
        <f t="shared" si="29"/>
        <v>#DIV/0!</v>
      </c>
    </row>
    <row r="296" spans="1:7" ht="15">
      <c r="A296" s="1" t="s">
        <v>455</v>
      </c>
      <c r="B296" s="2">
        <f t="shared" si="24"/>
        <v>39783</v>
      </c>
      <c r="C296" s="2">
        <f t="shared" si="25"/>
        <v>0.81875</v>
      </c>
      <c r="D296">
        <f t="shared" si="26"/>
        <v>243.25922166666666</v>
      </c>
      <c r="E296">
        <f t="shared" si="27"/>
        <v>-7.479455555555556</v>
      </c>
      <c r="F296">
        <f t="shared" si="28"/>
        <v>1.003101</v>
      </c>
      <c r="G296" t="e">
        <f t="shared" si="29"/>
        <v>#DIV/0!</v>
      </c>
    </row>
    <row r="297" spans="1:7" ht="15">
      <c r="A297" s="1" t="s">
        <v>847</v>
      </c>
      <c r="B297" s="2">
        <f t="shared" si="24"/>
        <v>39783</v>
      </c>
      <c r="C297" s="2">
        <f t="shared" si="25"/>
        <v>0.8194444444444445</v>
      </c>
      <c r="D297">
        <f t="shared" si="26"/>
        <v>243.4277186111111</v>
      </c>
      <c r="E297">
        <f t="shared" si="27"/>
        <v>-7.635277777777778</v>
      </c>
      <c r="F297">
        <f t="shared" si="28"/>
        <v>1.003097</v>
      </c>
      <c r="G297" t="e">
        <f t="shared" si="29"/>
        <v>#DIV/0!</v>
      </c>
    </row>
    <row r="298" spans="1:7" ht="15">
      <c r="A298" s="1" t="s">
        <v>848</v>
      </c>
      <c r="B298" s="2">
        <f t="shared" si="24"/>
        <v>39783</v>
      </c>
      <c r="C298" s="2">
        <f t="shared" si="25"/>
        <v>0.8201388888888889</v>
      </c>
      <c r="D298">
        <f t="shared" si="26"/>
        <v>243.5960611111111</v>
      </c>
      <c r="E298">
        <f t="shared" si="27"/>
        <v>-7.791330555555556</v>
      </c>
      <c r="F298">
        <f t="shared" si="28"/>
        <v>1.003092</v>
      </c>
      <c r="G298" t="e">
        <f t="shared" si="29"/>
        <v>#DIV/0!</v>
      </c>
    </row>
    <row r="299" spans="1:7" ht="15">
      <c r="A299" s="1" t="s">
        <v>849</v>
      </c>
      <c r="B299" s="2">
        <f t="shared" si="24"/>
        <v>39783</v>
      </c>
      <c r="C299" s="2">
        <f t="shared" si="25"/>
        <v>0.8208333333333333</v>
      </c>
      <c r="D299">
        <f t="shared" si="26"/>
        <v>243.76425111111112</v>
      </c>
      <c r="E299">
        <f t="shared" si="27"/>
        <v>-7.947611111111112</v>
      </c>
      <c r="F299">
        <f t="shared" si="28"/>
        <v>1.003087</v>
      </c>
      <c r="G299" t="e">
        <f t="shared" si="29"/>
        <v>#DIV/0!</v>
      </c>
    </row>
    <row r="300" spans="1:7" ht="15">
      <c r="A300" s="1" t="s">
        <v>850</v>
      </c>
      <c r="B300" s="2">
        <f t="shared" si="24"/>
        <v>39783</v>
      </c>
      <c r="C300" s="2">
        <f t="shared" si="25"/>
        <v>0.8215277777777777</v>
      </c>
      <c r="D300">
        <f t="shared" si="26"/>
        <v>243.93229083333333</v>
      </c>
      <c r="E300">
        <f t="shared" si="27"/>
        <v>-8.104116666666666</v>
      </c>
      <c r="F300">
        <f t="shared" si="28"/>
        <v>1.003083</v>
      </c>
      <c r="G300" t="e">
        <f t="shared" si="29"/>
        <v>#DIV/0!</v>
      </c>
    </row>
    <row r="301" spans="1:7" ht="15">
      <c r="A301" s="1" t="s">
        <v>851</v>
      </c>
      <c r="B301" s="2">
        <f t="shared" si="24"/>
        <v>39783</v>
      </c>
      <c r="C301" s="2">
        <f t="shared" si="25"/>
        <v>0.8222222222222223</v>
      </c>
      <c r="D301">
        <f t="shared" si="26"/>
        <v>244.10018222222223</v>
      </c>
      <c r="E301">
        <f t="shared" si="27"/>
        <v>-8.260847222222223</v>
      </c>
      <c r="F301">
        <f t="shared" si="28"/>
        <v>1.003078</v>
      </c>
      <c r="G301" t="e">
        <f t="shared" si="29"/>
        <v>#DIV/0!</v>
      </c>
    </row>
    <row r="302" spans="1:7" ht="15">
      <c r="A302" s="1" t="s">
        <v>852</v>
      </c>
      <c r="B302" s="2">
        <f t="shared" si="24"/>
        <v>39783</v>
      </c>
      <c r="C302" s="2">
        <f t="shared" si="25"/>
        <v>0.8229166666666666</v>
      </c>
      <c r="D302">
        <f t="shared" si="26"/>
        <v>244.2679275</v>
      </c>
      <c r="E302">
        <f t="shared" si="27"/>
        <v>-8.417802777777776</v>
      </c>
      <c r="F302">
        <f t="shared" si="28"/>
        <v>1.003073</v>
      </c>
      <c r="G302" t="e">
        <f t="shared" si="29"/>
        <v>#DIV/0!</v>
      </c>
    </row>
    <row r="303" spans="1:7" ht="15">
      <c r="A303" s="1" t="s">
        <v>853</v>
      </c>
      <c r="B303" s="2">
        <f t="shared" si="24"/>
        <v>39783</v>
      </c>
      <c r="C303" s="2">
        <f t="shared" si="25"/>
        <v>0.8236111111111111</v>
      </c>
      <c r="D303">
        <f t="shared" si="26"/>
        <v>244.43552861111112</v>
      </c>
      <c r="E303">
        <f t="shared" si="27"/>
        <v>-8.574980555555555</v>
      </c>
      <c r="F303">
        <f t="shared" si="28"/>
        <v>1.003069</v>
      </c>
      <c r="G303" t="e">
        <f t="shared" si="29"/>
        <v>#DIV/0!</v>
      </c>
    </row>
    <row r="304" spans="1:7" ht="15">
      <c r="A304" s="1" t="s">
        <v>456</v>
      </c>
      <c r="B304" s="2">
        <f t="shared" si="24"/>
        <v>39783</v>
      </c>
      <c r="C304" s="2">
        <f t="shared" si="25"/>
        <v>0.8243055555555556</v>
      </c>
      <c r="D304">
        <f t="shared" si="26"/>
        <v>244.60298833333331</v>
      </c>
      <c r="E304">
        <f t="shared" si="27"/>
        <v>-8.732377777777778</v>
      </c>
      <c r="F304">
        <f t="shared" si="28"/>
        <v>1.003064</v>
      </c>
      <c r="G304" t="e">
        <f t="shared" si="29"/>
        <v>#DIV/0!</v>
      </c>
    </row>
    <row r="305" spans="1:7" ht="15">
      <c r="A305" s="1" t="s">
        <v>854</v>
      </c>
      <c r="B305" s="2">
        <f t="shared" si="24"/>
        <v>39783</v>
      </c>
      <c r="C305" s="2">
        <f t="shared" si="25"/>
        <v>0.8250000000000001</v>
      </c>
      <c r="D305">
        <f t="shared" si="26"/>
        <v>244.77030805555557</v>
      </c>
      <c r="E305">
        <f t="shared" si="27"/>
        <v>-8.889991666666667</v>
      </c>
      <c r="F305">
        <f t="shared" si="28"/>
        <v>1.003059</v>
      </c>
      <c r="G305" t="e">
        <f t="shared" si="29"/>
        <v>#DIV/0!</v>
      </c>
    </row>
    <row r="306" spans="1:7" ht="15">
      <c r="A306" s="1" t="s">
        <v>457</v>
      </c>
      <c r="B306" s="2">
        <f t="shared" si="24"/>
        <v>39783</v>
      </c>
      <c r="C306" s="2">
        <f t="shared" si="25"/>
        <v>0.8256944444444444</v>
      </c>
      <c r="D306">
        <f t="shared" si="26"/>
        <v>244.93749055555557</v>
      </c>
      <c r="E306">
        <f t="shared" si="27"/>
        <v>-9.047825</v>
      </c>
      <c r="F306">
        <f t="shared" si="28"/>
        <v>1.003055</v>
      </c>
      <c r="G306" t="e">
        <f t="shared" si="29"/>
        <v>#DIV/0!</v>
      </c>
    </row>
    <row r="307" spans="1:7" ht="15">
      <c r="A307" s="1" t="s">
        <v>855</v>
      </c>
      <c r="B307" s="2">
        <f t="shared" si="24"/>
        <v>39783</v>
      </c>
      <c r="C307" s="2">
        <f t="shared" si="25"/>
        <v>0.8263888888888888</v>
      </c>
      <c r="D307">
        <f t="shared" si="26"/>
        <v>245.1045375</v>
      </c>
      <c r="E307">
        <f t="shared" si="27"/>
        <v>-9.205872222222222</v>
      </c>
      <c r="F307">
        <f t="shared" si="28"/>
        <v>1.00305</v>
      </c>
      <c r="G307" t="e">
        <f t="shared" si="29"/>
        <v>#DIV/0!</v>
      </c>
    </row>
    <row r="308" spans="1:7" ht="15">
      <c r="A308" s="1" t="s">
        <v>856</v>
      </c>
      <c r="B308" s="2">
        <f t="shared" si="24"/>
        <v>39783</v>
      </c>
      <c r="C308" s="2">
        <f t="shared" si="25"/>
        <v>0.8270833333333334</v>
      </c>
      <c r="D308">
        <f t="shared" si="26"/>
        <v>245.2714513888889</v>
      </c>
      <c r="E308">
        <f t="shared" si="27"/>
        <v>-9.36413611111111</v>
      </c>
      <c r="F308">
        <f t="shared" si="28"/>
        <v>1.003045</v>
      </c>
      <c r="G308" t="e">
        <f t="shared" si="29"/>
        <v>#DIV/0!</v>
      </c>
    </row>
    <row r="309" spans="1:7" ht="15">
      <c r="A309" s="1" t="s">
        <v>857</v>
      </c>
      <c r="B309" s="2">
        <f t="shared" si="24"/>
        <v>39783</v>
      </c>
      <c r="C309" s="2">
        <f t="shared" si="25"/>
        <v>0.8277777777777778</v>
      </c>
      <c r="D309">
        <f t="shared" si="26"/>
        <v>245.43823416666666</v>
      </c>
      <c r="E309">
        <f t="shared" si="27"/>
        <v>-9.522611111111113</v>
      </c>
      <c r="F309">
        <f t="shared" si="28"/>
        <v>1.003041</v>
      </c>
      <c r="G309" t="e">
        <f t="shared" si="29"/>
        <v>#DIV/0!</v>
      </c>
    </row>
    <row r="310" spans="1:7" ht="15">
      <c r="A310" s="1" t="s">
        <v>858</v>
      </c>
      <c r="B310" s="2">
        <f t="shared" si="24"/>
        <v>39783</v>
      </c>
      <c r="C310" s="2">
        <f t="shared" si="25"/>
        <v>0.8284722222222222</v>
      </c>
      <c r="D310">
        <f t="shared" si="26"/>
        <v>245.60488833333332</v>
      </c>
      <c r="E310">
        <f t="shared" si="27"/>
        <v>-9.681297222222222</v>
      </c>
      <c r="F310">
        <f t="shared" si="28"/>
        <v>1.003036</v>
      </c>
      <c r="G310" t="e">
        <f t="shared" si="29"/>
        <v>#DIV/0!</v>
      </c>
    </row>
    <row r="311" spans="1:7" ht="15">
      <c r="A311" s="1" t="s">
        <v>859</v>
      </c>
      <c r="B311" s="2">
        <f t="shared" si="24"/>
        <v>39783</v>
      </c>
      <c r="C311" s="2">
        <f t="shared" si="25"/>
        <v>0.8291666666666666</v>
      </c>
      <c r="D311">
        <f t="shared" si="26"/>
        <v>245.77141611111114</v>
      </c>
      <c r="E311">
        <f t="shared" si="27"/>
        <v>-9.840191666666668</v>
      </c>
      <c r="F311">
        <f t="shared" si="28"/>
        <v>1.003031</v>
      </c>
      <c r="G311" t="e">
        <f t="shared" si="29"/>
        <v>#DIV/0!</v>
      </c>
    </row>
    <row r="312" spans="1:7" ht="15">
      <c r="A312" s="1" t="s">
        <v>860</v>
      </c>
      <c r="B312" s="2">
        <f t="shared" si="24"/>
        <v>39783</v>
      </c>
      <c r="C312" s="2">
        <f t="shared" si="25"/>
        <v>0.8298611111111112</v>
      </c>
      <c r="D312">
        <f t="shared" si="26"/>
        <v>245.93781916666666</v>
      </c>
      <c r="E312">
        <f t="shared" si="27"/>
        <v>-9.999297222222221</v>
      </c>
      <c r="F312">
        <f t="shared" si="28"/>
        <v>1.003027</v>
      </c>
      <c r="G312" t="e">
        <f t="shared" si="29"/>
        <v>#DIV/0!</v>
      </c>
    </row>
    <row r="313" spans="1:7" ht="15">
      <c r="A313" s="1" t="s">
        <v>861</v>
      </c>
      <c r="B313" s="2">
        <f t="shared" si="24"/>
        <v>39783</v>
      </c>
      <c r="C313" s="2">
        <f t="shared" si="25"/>
        <v>0.8305555555555556</v>
      </c>
      <c r="D313">
        <f t="shared" si="26"/>
        <v>246.10410055555556</v>
      </c>
      <c r="E313">
        <f t="shared" si="27"/>
        <v>-10.158605555555557</v>
      </c>
      <c r="F313">
        <f t="shared" si="28"/>
        <v>1.003022</v>
      </c>
      <c r="G313" t="e">
        <f t="shared" si="29"/>
        <v>#DIV/0!</v>
      </c>
    </row>
    <row r="314" spans="1:7" ht="15">
      <c r="A314" s="1" t="s">
        <v>862</v>
      </c>
      <c r="B314" s="2">
        <f t="shared" si="24"/>
        <v>39783</v>
      </c>
      <c r="C314" s="2">
        <f t="shared" si="25"/>
        <v>0.8312499999999999</v>
      </c>
      <c r="D314">
        <f t="shared" si="26"/>
        <v>246.27026166666667</v>
      </c>
      <c r="E314">
        <f t="shared" si="27"/>
        <v>-10.318122222222222</v>
      </c>
      <c r="F314">
        <f t="shared" si="28"/>
        <v>1.003017</v>
      </c>
      <c r="G314" t="e">
        <f t="shared" si="29"/>
        <v>#DIV/0!</v>
      </c>
    </row>
    <row r="315" spans="1:7" ht="15">
      <c r="A315" s="1" t="s">
        <v>863</v>
      </c>
      <c r="B315" s="2">
        <f t="shared" si="24"/>
        <v>39783</v>
      </c>
      <c r="C315" s="2">
        <f t="shared" si="25"/>
        <v>0.8319444444444444</v>
      </c>
      <c r="D315">
        <f t="shared" si="26"/>
        <v>246.43630555555555</v>
      </c>
      <c r="E315">
        <f t="shared" si="27"/>
        <v>-10.477841666666666</v>
      </c>
      <c r="F315">
        <f t="shared" si="28"/>
        <v>1.003013</v>
      </c>
      <c r="G315" t="e">
        <f t="shared" si="29"/>
        <v>#DIV/0!</v>
      </c>
    </row>
    <row r="316" spans="1:7" ht="15">
      <c r="A316" s="1" t="s">
        <v>864</v>
      </c>
      <c r="B316" s="2">
        <f t="shared" si="24"/>
        <v>39783</v>
      </c>
      <c r="C316" s="2">
        <f t="shared" si="25"/>
        <v>0.8326388888888889</v>
      </c>
      <c r="D316">
        <f t="shared" si="26"/>
        <v>246.6022338888889</v>
      </c>
      <c r="E316">
        <f t="shared" si="27"/>
        <v>-10.63776388888889</v>
      </c>
      <c r="F316">
        <f t="shared" si="28"/>
        <v>1.003008</v>
      </c>
      <c r="G316" t="e">
        <f t="shared" si="29"/>
        <v>#DIV/0!</v>
      </c>
    </row>
    <row r="317" spans="1:7" ht="15">
      <c r="A317" s="1" t="s">
        <v>458</v>
      </c>
      <c r="B317" s="2">
        <f t="shared" si="24"/>
        <v>39783</v>
      </c>
      <c r="C317" s="2">
        <f t="shared" si="25"/>
        <v>0.8333333333333334</v>
      </c>
      <c r="D317">
        <f t="shared" si="26"/>
        <v>246.76804916666669</v>
      </c>
      <c r="E317">
        <f t="shared" si="27"/>
        <v>-10.797886111111112</v>
      </c>
      <c r="F317">
        <f t="shared" si="28"/>
        <v>1.003003</v>
      </c>
      <c r="G317" t="e">
        <f t="shared" si="29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9"/>
  <sheetViews>
    <sheetView workbookViewId="0" topLeftCell="A125">
      <selection activeCell="O2" sqref="O2"/>
    </sheetView>
  </sheetViews>
  <sheetFormatPr defaultColWidth="12" defaultRowHeight="12.75"/>
  <cols>
    <col min="1" max="1" width="12.5" style="2" customWidth="1"/>
    <col min="2" max="2" width="12" style="14" customWidth="1"/>
    <col min="3" max="3" width="12" style="10" customWidth="1"/>
    <col min="4" max="4" width="9.5" style="9" customWidth="1"/>
    <col min="5" max="5" width="10.83203125" style="9" customWidth="1"/>
    <col min="6" max="6" width="9.5" style="9" customWidth="1"/>
    <col min="7" max="7" width="10.83203125" style="9" customWidth="1"/>
    <col min="8" max="8" width="9.5" style="9" customWidth="1"/>
    <col min="9" max="9" width="9.66015625" style="9" customWidth="1"/>
    <col min="10" max="10" width="5.83203125" style="82" customWidth="1"/>
    <col min="11" max="11" width="9.66015625" style="9" customWidth="1"/>
    <col min="12" max="12" width="5.83203125" style="82" customWidth="1"/>
    <col min="13" max="13" width="9.66015625" style="9" customWidth="1"/>
    <col min="14" max="14" width="5.83203125" style="82" customWidth="1"/>
    <col min="16" max="16" width="5.83203125" style="22" customWidth="1"/>
    <col min="18" max="18" width="6" style="22" customWidth="1"/>
    <col min="19" max="19" width="12" style="9" customWidth="1"/>
    <col min="20" max="20" width="5.5" style="22" customWidth="1"/>
  </cols>
  <sheetData>
    <row r="1" spans="1:3" ht="18">
      <c r="A1" s="83" t="s">
        <v>190</v>
      </c>
      <c r="C1" s="33"/>
    </row>
    <row r="2" ht="18">
      <c r="A2" s="83" t="s">
        <v>191</v>
      </c>
    </row>
    <row r="3" ht="12.75">
      <c r="A3" s="11"/>
    </row>
    <row r="4" spans="1:6" ht="20.25">
      <c r="A4" s="84" t="s">
        <v>192</v>
      </c>
      <c r="F4" s="108" t="s">
        <v>198</v>
      </c>
    </row>
    <row r="5" ht="13.5" thickBot="1">
      <c r="A5" s="17"/>
    </row>
    <row r="6" spans="1:20" ht="12.75">
      <c r="A6" s="85"/>
      <c r="B6" s="104"/>
      <c r="C6" s="118" t="s">
        <v>89</v>
      </c>
      <c r="D6" s="119"/>
      <c r="E6" s="120" t="s">
        <v>127</v>
      </c>
      <c r="F6" s="119"/>
      <c r="G6" s="120" t="s">
        <v>784</v>
      </c>
      <c r="H6" s="119"/>
      <c r="I6" s="120" t="s">
        <v>193</v>
      </c>
      <c r="J6" s="119"/>
      <c r="K6" s="120" t="s">
        <v>197</v>
      </c>
      <c r="L6" s="119"/>
      <c r="M6" s="120" t="s">
        <v>196</v>
      </c>
      <c r="N6" s="119"/>
      <c r="O6" s="120" t="s">
        <v>195</v>
      </c>
      <c r="P6" s="119"/>
      <c r="Q6" s="120" t="s">
        <v>194</v>
      </c>
      <c r="R6" s="119"/>
      <c r="S6" s="120" t="s">
        <v>188</v>
      </c>
      <c r="T6" s="119"/>
    </row>
    <row r="7" spans="1:20" ht="12.75">
      <c r="A7" s="86" t="s">
        <v>83</v>
      </c>
      <c r="B7" s="105" t="s">
        <v>90</v>
      </c>
      <c r="C7" s="87" t="s">
        <v>75</v>
      </c>
      <c r="D7" s="87" t="s">
        <v>76</v>
      </c>
      <c r="E7" s="101" t="s">
        <v>75</v>
      </c>
      <c r="F7" s="102" t="s">
        <v>76</v>
      </c>
      <c r="G7" s="88" t="s">
        <v>75</v>
      </c>
      <c r="H7" s="88" t="s">
        <v>76</v>
      </c>
      <c r="I7" s="98"/>
      <c r="J7" s="31" t="s">
        <v>189</v>
      </c>
      <c r="K7" s="28"/>
      <c r="L7" s="31" t="s">
        <v>189</v>
      </c>
      <c r="M7" s="98"/>
      <c r="N7" s="31" t="s">
        <v>189</v>
      </c>
      <c r="O7" s="35"/>
      <c r="P7" s="31" t="s">
        <v>189</v>
      </c>
      <c r="Q7" s="27"/>
      <c r="R7" s="31" t="s">
        <v>189</v>
      </c>
      <c r="S7" s="28"/>
      <c r="T7" s="31" t="s">
        <v>189</v>
      </c>
    </row>
    <row r="8" spans="1:20" ht="12.75">
      <c r="A8" s="90"/>
      <c r="B8" s="106"/>
      <c r="C8" s="91"/>
      <c r="D8" s="28"/>
      <c r="E8" s="98"/>
      <c r="F8" s="29"/>
      <c r="G8" s="28"/>
      <c r="H8" s="28"/>
      <c r="I8" s="98"/>
      <c r="J8" s="37"/>
      <c r="K8" s="28"/>
      <c r="L8" s="36"/>
      <c r="M8" s="98"/>
      <c r="N8" s="37"/>
      <c r="O8" s="35"/>
      <c r="P8" s="66"/>
      <c r="Q8" s="27"/>
      <c r="R8" s="89"/>
      <c r="S8" s="28"/>
      <c r="T8" s="89"/>
    </row>
    <row r="9" spans="1:20" ht="12.75">
      <c r="A9" s="90">
        <v>39783</v>
      </c>
      <c r="B9" s="106">
        <v>0.625</v>
      </c>
      <c r="C9" s="91">
        <v>186.21832777777777</v>
      </c>
      <c r="D9" s="28">
        <v>19.991258333333334</v>
      </c>
      <c r="E9" s="98">
        <v>185.68782638888888</v>
      </c>
      <c r="F9" s="29">
        <v>20.18391388888889</v>
      </c>
      <c r="G9" s="28">
        <v>186.47752694444443</v>
      </c>
      <c r="H9" s="28">
        <v>22.07661388888889</v>
      </c>
      <c r="I9" s="98">
        <f>DEGREES(ACOS(SIN(RADIANS(D9))*SIN(RADIANS(F9))+COS(RADIANS(D9))*COS(RADIANS(F9))*COS(RADIANS(C9-E9))))</f>
        <v>0.5341807294056701</v>
      </c>
      <c r="J9" s="37"/>
      <c r="K9" s="28">
        <f>DEGREES(ACOS(SIN(RADIANS(D9))*SIN(RADIANS(H9))+COS(RADIANS(D9))*COS(RADIANS(H9))*COS(RADIANS(C9-G9))))</f>
        <v>2.099339827283243</v>
      </c>
      <c r="L9" s="36"/>
      <c r="M9" s="98">
        <f>DEGREES(ACOS(SIN(RADIANS(H9))*SIN(RADIANS(F9))+COS(RADIANS(H9))*COS(RADIANS(F9))*COS(RADIANS(G9-E9))))</f>
        <v>2.0309666839331113</v>
      </c>
      <c r="N9" s="37"/>
      <c r="O9" s="28">
        <f>MAX(I9,K9,M9)</f>
        <v>2.099339827283243</v>
      </c>
      <c r="P9" s="66"/>
      <c r="Q9" s="98">
        <f>I9+K9+M9</f>
        <v>4.664487240622025</v>
      </c>
      <c r="R9" s="89"/>
      <c r="S9" s="28">
        <f>SQRT(Q9*(Q9-I9)*(Q9-K9)*(Q9-M9))</f>
        <v>11.408212866548691</v>
      </c>
      <c r="T9" s="89"/>
    </row>
    <row r="10" spans="1:20" ht="12.75">
      <c r="A10" s="90">
        <v>39783</v>
      </c>
      <c r="B10" s="106">
        <v>0.6256944444444444</v>
      </c>
      <c r="C10" s="91">
        <v>186.45562555555554</v>
      </c>
      <c r="D10" s="28">
        <v>19.974527777777777</v>
      </c>
      <c r="E10" s="98">
        <v>185.93040472222222</v>
      </c>
      <c r="F10" s="29">
        <v>20.166391666666666</v>
      </c>
      <c r="G10" s="28">
        <v>186.72729805555556</v>
      </c>
      <c r="H10" s="28">
        <v>22.056519444444444</v>
      </c>
      <c r="I10" s="98">
        <f aca="true" t="shared" si="0" ref="I10:I73">DEGREES(ACOS(SIN(RADIANS(D10))*SIN(RADIANS(F10))+COS(RADIANS(D10))*COS(RADIANS(F10))*COS(RADIANS(C10-E10))))</f>
        <v>0.5293209330254491</v>
      </c>
      <c r="J10" s="37" t="str">
        <f>IF(AND(I10&lt;I9,I10&lt;I11),"min","-")</f>
        <v>-</v>
      </c>
      <c r="K10" s="28">
        <f aca="true" t="shared" si="1" ref="K10:K73">DEGREES(ACOS(SIN(RADIANS(D10))*SIN(RADIANS(H10))+COS(RADIANS(D10))*COS(RADIANS(H10))*COS(RADIANS(C10-G10))))</f>
        <v>2.097377628584338</v>
      </c>
      <c r="L10" s="36" t="str">
        <f>IF(AND(K10&lt;K9,K10&lt;K11),"min","-")</f>
        <v>-</v>
      </c>
      <c r="M10" s="98">
        <f aca="true" t="shared" si="2" ref="M10:M73">DEGREES(ACOS(SIN(RADIANS(H10))*SIN(RADIANS(F10))+COS(RADIANS(H10))*COS(RADIANS(F10))*COS(RADIANS(G10-E10))))</f>
        <v>2.0310498293190498</v>
      </c>
      <c r="N10" s="37" t="str">
        <f>IF(AND(M10&lt;M9,M10&lt;M11),"min","-")</f>
        <v>-</v>
      </c>
      <c r="O10" s="28">
        <f>MAX(I10,K10,M10)</f>
        <v>2.097377628584338</v>
      </c>
      <c r="P10" s="66" t="str">
        <f aca="true" t="shared" si="3" ref="P10:P73">IF(AND(O10&lt;O9,O10&lt;O11),"min","-")</f>
        <v>-</v>
      </c>
      <c r="Q10" s="98">
        <f>I10+K10+M10</f>
        <v>4.6577483909288375</v>
      </c>
      <c r="R10" s="89" t="str">
        <f>IF(AND(Q10&lt;Q9,Q10&lt;Q11),"min","-")</f>
        <v>-</v>
      </c>
      <c r="S10" s="28">
        <f>SQRT(Q10*(Q10-I10)*(Q10-K10)*(Q10-M10))</f>
        <v>11.37200099200819</v>
      </c>
      <c r="T10" s="89" t="str">
        <f aca="true" t="shared" si="4" ref="T10:T73">IF(AND(S10&lt;S9,S10&lt;S11),"min","-")</f>
        <v>-</v>
      </c>
    </row>
    <row r="11" spans="1:20" ht="12.75">
      <c r="A11" s="90">
        <v>39783</v>
      </c>
      <c r="B11" s="106">
        <v>0.6263888888888889</v>
      </c>
      <c r="C11" s="91">
        <v>186.69284333333334</v>
      </c>
      <c r="D11" s="28">
        <v>19.9571</v>
      </c>
      <c r="E11" s="98">
        <v>186.17289416666665</v>
      </c>
      <c r="F11" s="29">
        <v>20.148133333333334</v>
      </c>
      <c r="G11" s="28">
        <v>186.9769611111111</v>
      </c>
      <c r="H11" s="28">
        <v>22.03566388888889</v>
      </c>
      <c r="I11" s="98">
        <f t="shared" si="0"/>
        <v>0.524457817544707</v>
      </c>
      <c r="J11" s="37" t="str">
        <f aca="true" t="shared" si="5" ref="J11:L74">IF(AND(I11&lt;I10,I11&lt;I12),"min","-")</f>
        <v>-</v>
      </c>
      <c r="K11" s="28">
        <f t="shared" si="1"/>
        <v>2.0954178505100454</v>
      </c>
      <c r="L11" s="36" t="str">
        <f t="shared" si="5"/>
        <v>-</v>
      </c>
      <c r="M11" s="98">
        <f t="shared" si="2"/>
        <v>2.031131175117048</v>
      </c>
      <c r="N11" s="37" t="str">
        <f aca="true" t="shared" si="6" ref="N11:N74">IF(AND(M11&lt;M10,M11&lt;M12),"min","-")</f>
        <v>-</v>
      </c>
      <c r="O11" s="28">
        <f aca="true" t="shared" si="7" ref="O11:O29">MAX(I11,K11,M11)</f>
        <v>2.0954178505100454</v>
      </c>
      <c r="P11" s="66" t="str">
        <f t="shared" si="3"/>
        <v>-</v>
      </c>
      <c r="Q11" s="98">
        <f aca="true" t="shared" si="8" ref="Q11:Q29">I11+K11+M11</f>
        <v>4.651006843171801</v>
      </c>
      <c r="R11" s="89" t="str">
        <f aca="true" t="shared" si="9" ref="R11:R74">IF(AND(Q11&lt;Q10,Q11&lt;Q12),"min","-")</f>
        <v>-</v>
      </c>
      <c r="S11" s="28">
        <f aca="true" t="shared" si="10" ref="S11:S29">SQRT(Q11*(Q11-I11)*(Q11-K11)*(Q11-M11))</f>
        <v>11.335817331786249</v>
      </c>
      <c r="T11" s="89" t="str">
        <f t="shared" si="4"/>
        <v>-</v>
      </c>
    </row>
    <row r="12" spans="1:20" ht="12.75">
      <c r="A12" s="90">
        <v>39783</v>
      </c>
      <c r="B12" s="106">
        <v>0.6270833333333333</v>
      </c>
      <c r="C12" s="91">
        <v>186.92997805555555</v>
      </c>
      <c r="D12" s="28">
        <v>19.938975</v>
      </c>
      <c r="E12" s="98">
        <v>186.41529083333333</v>
      </c>
      <c r="F12" s="29">
        <v>20.12913888888889</v>
      </c>
      <c r="G12" s="28">
        <v>187.22651166666668</v>
      </c>
      <c r="H12" s="28">
        <v>22.014052777777778</v>
      </c>
      <c r="I12" s="98">
        <f t="shared" si="0"/>
        <v>0.5195918731354044</v>
      </c>
      <c r="J12" s="37" t="str">
        <f t="shared" si="5"/>
        <v>-</v>
      </c>
      <c r="K12" s="28">
        <f t="shared" si="1"/>
        <v>2.093465800571168</v>
      </c>
      <c r="L12" s="36" t="str">
        <f t="shared" si="5"/>
        <v>-</v>
      </c>
      <c r="M12" s="98">
        <f t="shared" si="2"/>
        <v>2.031215679680562</v>
      </c>
      <c r="N12" s="37" t="str">
        <f t="shared" si="6"/>
        <v>-</v>
      </c>
      <c r="O12" s="28">
        <f t="shared" si="7"/>
        <v>2.093465800571168</v>
      </c>
      <c r="P12" s="66" t="str">
        <f t="shared" si="3"/>
        <v>-</v>
      </c>
      <c r="Q12" s="98">
        <f t="shared" si="8"/>
        <v>4.644273353387135</v>
      </c>
      <c r="R12" s="89" t="str">
        <f t="shared" si="9"/>
        <v>-</v>
      </c>
      <c r="S12" s="28">
        <f t="shared" si="10"/>
        <v>11.29971369967035</v>
      </c>
      <c r="T12" s="89" t="str">
        <f t="shared" si="4"/>
        <v>-</v>
      </c>
    </row>
    <row r="13" spans="1:20" ht="12.75">
      <c r="A13" s="90">
        <v>39783</v>
      </c>
      <c r="B13" s="106">
        <v>0.6277777777777778</v>
      </c>
      <c r="C13" s="91">
        <v>187.1670261111111</v>
      </c>
      <c r="D13" s="28">
        <v>19.92015</v>
      </c>
      <c r="E13" s="98">
        <v>186.6575913888889</v>
      </c>
      <c r="F13" s="29">
        <v>20.10941388888889</v>
      </c>
      <c r="G13" s="28">
        <v>187.47594583333333</v>
      </c>
      <c r="H13" s="28">
        <v>21.99168611111111</v>
      </c>
      <c r="I13" s="98">
        <f t="shared" si="0"/>
        <v>0.5147256805888946</v>
      </c>
      <c r="J13" s="37" t="str">
        <f t="shared" si="5"/>
        <v>-</v>
      </c>
      <c r="K13" s="28">
        <f t="shared" si="1"/>
        <v>2.091524141958962</v>
      </c>
      <c r="L13" s="36" t="str">
        <f t="shared" si="5"/>
        <v>-</v>
      </c>
      <c r="M13" s="98">
        <f t="shared" si="2"/>
        <v>2.031297970310457</v>
      </c>
      <c r="N13" s="37" t="str">
        <f t="shared" si="6"/>
        <v>-</v>
      </c>
      <c r="O13" s="28">
        <f t="shared" si="7"/>
        <v>2.091524141958962</v>
      </c>
      <c r="P13" s="66" t="str">
        <f t="shared" si="3"/>
        <v>-</v>
      </c>
      <c r="Q13" s="98">
        <f t="shared" si="8"/>
        <v>4.637547792858314</v>
      </c>
      <c r="R13" s="89" t="str">
        <f t="shared" si="9"/>
        <v>-</v>
      </c>
      <c r="S13" s="28">
        <f t="shared" si="10"/>
        <v>11.263691203742708</v>
      </c>
      <c r="T13" s="89" t="str">
        <f t="shared" si="4"/>
        <v>-</v>
      </c>
    </row>
    <row r="14" spans="1:20" ht="12.75">
      <c r="A14" s="90">
        <v>39783</v>
      </c>
      <c r="B14" s="106">
        <v>0.6284722222222222</v>
      </c>
      <c r="C14" s="91">
        <v>187.40398416666667</v>
      </c>
      <c r="D14" s="28">
        <v>19.900627777777775</v>
      </c>
      <c r="E14" s="98">
        <v>186.8997922222222</v>
      </c>
      <c r="F14" s="29">
        <v>20.088955555555554</v>
      </c>
      <c r="G14" s="28">
        <v>187.72526027777778</v>
      </c>
      <c r="H14" s="28">
        <v>21.968563888888887</v>
      </c>
      <c r="I14" s="98">
        <f t="shared" si="0"/>
        <v>0.5098572393700728</v>
      </c>
      <c r="J14" s="37" t="str">
        <f t="shared" si="5"/>
        <v>-</v>
      </c>
      <c r="K14" s="28">
        <f t="shared" si="1"/>
        <v>2.0895900700976484</v>
      </c>
      <c r="L14" s="36" t="str">
        <f t="shared" si="5"/>
        <v>-</v>
      </c>
      <c r="M14" s="98">
        <f t="shared" si="2"/>
        <v>2.0313807120373917</v>
      </c>
      <c r="N14" s="37" t="str">
        <f t="shared" si="6"/>
        <v>-</v>
      </c>
      <c r="O14" s="28">
        <f t="shared" si="7"/>
        <v>2.0895900700976484</v>
      </c>
      <c r="P14" s="66" t="str">
        <f t="shared" si="3"/>
        <v>-</v>
      </c>
      <c r="Q14" s="98">
        <f t="shared" si="8"/>
        <v>4.630828021505113</v>
      </c>
      <c r="R14" s="89" t="str">
        <f t="shared" si="9"/>
        <v>-</v>
      </c>
      <c r="S14" s="28">
        <f t="shared" si="10"/>
        <v>11.22773799585709</v>
      </c>
      <c r="T14" s="89" t="str">
        <f t="shared" si="4"/>
        <v>-</v>
      </c>
    </row>
    <row r="15" spans="1:20" ht="12.75">
      <c r="A15" s="90">
        <v>39783</v>
      </c>
      <c r="B15" s="106">
        <v>0.6291666666666667</v>
      </c>
      <c r="C15" s="91">
        <v>187.64084916666667</v>
      </c>
      <c r="D15" s="28">
        <v>19.880408333333335</v>
      </c>
      <c r="E15" s="98">
        <v>187.1418897222222</v>
      </c>
      <c r="F15" s="29">
        <v>20.067766666666667</v>
      </c>
      <c r="G15" s="28">
        <v>187.97445083333332</v>
      </c>
      <c r="H15" s="28">
        <v>21.94468888888889</v>
      </c>
      <c r="I15" s="98">
        <f t="shared" si="0"/>
        <v>0.5049878438339357</v>
      </c>
      <c r="J15" s="37" t="str">
        <f t="shared" si="5"/>
        <v>-</v>
      </c>
      <c r="K15" s="28">
        <f t="shared" si="1"/>
        <v>2.087666135934342</v>
      </c>
      <c r="L15" s="36" t="str">
        <f t="shared" si="5"/>
        <v>-</v>
      </c>
      <c r="M15" s="98">
        <f t="shared" si="2"/>
        <v>2.0314636878345005</v>
      </c>
      <c r="N15" s="37" t="str">
        <f t="shared" si="6"/>
        <v>-</v>
      </c>
      <c r="O15" s="28">
        <f t="shared" si="7"/>
        <v>2.087666135934342</v>
      </c>
      <c r="P15" s="66" t="str">
        <f t="shared" si="3"/>
        <v>-</v>
      </c>
      <c r="Q15" s="98">
        <f t="shared" si="8"/>
        <v>4.624117667602778</v>
      </c>
      <c r="R15" s="89" t="str">
        <f t="shared" si="9"/>
        <v>-</v>
      </c>
      <c r="S15" s="28">
        <f t="shared" si="10"/>
        <v>11.191872187325222</v>
      </c>
      <c r="T15" s="89" t="str">
        <f t="shared" si="4"/>
        <v>-</v>
      </c>
    </row>
    <row r="16" spans="1:20" ht="12.75">
      <c r="A16" s="90">
        <v>39783</v>
      </c>
      <c r="B16" s="106">
        <v>0.6298611111111111</v>
      </c>
      <c r="C16" s="91">
        <v>187.8776175</v>
      </c>
      <c r="D16" s="28">
        <v>19.859494444444447</v>
      </c>
      <c r="E16" s="98">
        <v>187.38388027777776</v>
      </c>
      <c r="F16" s="29">
        <v>20.045844444444445</v>
      </c>
      <c r="G16" s="28">
        <v>188.22351361111112</v>
      </c>
      <c r="H16" s="28">
        <v>21.920058333333333</v>
      </c>
      <c r="I16" s="98">
        <f t="shared" si="0"/>
        <v>0.5001152221509216</v>
      </c>
      <c r="J16" s="37" t="str">
        <f t="shared" si="5"/>
        <v>-</v>
      </c>
      <c r="K16" s="28">
        <f t="shared" si="1"/>
        <v>2.085746753801811</v>
      </c>
      <c r="L16" s="36" t="str">
        <f t="shared" si="5"/>
        <v>-</v>
      </c>
      <c r="M16" s="98">
        <f t="shared" si="2"/>
        <v>2.0315467861704546</v>
      </c>
      <c r="N16" s="37" t="str">
        <f t="shared" si="6"/>
        <v>-</v>
      </c>
      <c r="O16" s="28">
        <f t="shared" si="7"/>
        <v>2.085746753801811</v>
      </c>
      <c r="P16" s="66" t="str">
        <f t="shared" si="3"/>
        <v>-</v>
      </c>
      <c r="Q16" s="98">
        <f t="shared" si="8"/>
        <v>4.617408762123187</v>
      </c>
      <c r="R16" s="89" t="str">
        <f t="shared" si="9"/>
        <v>-</v>
      </c>
      <c r="S16" s="28">
        <f t="shared" si="10"/>
        <v>11.156054032255721</v>
      </c>
      <c r="T16" s="89" t="str">
        <f t="shared" si="4"/>
        <v>-</v>
      </c>
    </row>
    <row r="17" spans="1:20" ht="12.75">
      <c r="A17" s="90">
        <v>39783</v>
      </c>
      <c r="B17" s="106">
        <v>0.6305555555555555</v>
      </c>
      <c r="C17" s="91">
        <v>188.1142861111111</v>
      </c>
      <c r="D17" s="28">
        <v>19.83788333333333</v>
      </c>
      <c r="E17" s="98">
        <v>187.62576055555556</v>
      </c>
      <c r="F17" s="29">
        <v>20.023191666666666</v>
      </c>
      <c r="G17" s="28">
        <v>188.47244472222224</v>
      </c>
      <c r="H17" s="28">
        <v>21.894677777777776</v>
      </c>
      <c r="I17" s="98">
        <f t="shared" si="0"/>
        <v>0.49524146978627803</v>
      </c>
      <c r="J17" s="37" t="str">
        <f t="shared" si="5"/>
        <v>-</v>
      </c>
      <c r="K17" s="28">
        <f t="shared" si="1"/>
        <v>2.083839984814534</v>
      </c>
      <c r="L17" s="36" t="str">
        <f t="shared" si="5"/>
        <v>-</v>
      </c>
      <c r="M17" s="98">
        <f t="shared" si="2"/>
        <v>2.0316323373884226</v>
      </c>
      <c r="N17" s="37" t="str">
        <f t="shared" si="6"/>
        <v>-</v>
      </c>
      <c r="O17" s="28">
        <f t="shared" si="7"/>
        <v>2.083839984814534</v>
      </c>
      <c r="P17" s="66" t="str">
        <f t="shared" si="3"/>
        <v>-</v>
      </c>
      <c r="Q17" s="98">
        <f t="shared" si="8"/>
        <v>4.610713791989235</v>
      </c>
      <c r="R17" s="89" t="str">
        <f t="shared" si="9"/>
        <v>-</v>
      </c>
      <c r="S17" s="28">
        <f t="shared" si="10"/>
        <v>11.120344228547875</v>
      </c>
      <c r="T17" s="89" t="str">
        <f t="shared" si="4"/>
        <v>-</v>
      </c>
    </row>
    <row r="18" spans="1:20" ht="12.75">
      <c r="A18" s="90">
        <v>39783</v>
      </c>
      <c r="B18" s="106">
        <v>0.63125</v>
      </c>
      <c r="C18" s="91">
        <v>188.35085166666667</v>
      </c>
      <c r="D18" s="28">
        <v>19.81557777777778</v>
      </c>
      <c r="E18" s="98">
        <v>187.86752694444445</v>
      </c>
      <c r="F18" s="29">
        <v>19.999808333333334</v>
      </c>
      <c r="G18" s="28">
        <v>188.72124055555557</v>
      </c>
      <c r="H18" s="28">
        <v>21.868544444444446</v>
      </c>
      <c r="I18" s="98">
        <f t="shared" si="0"/>
        <v>0.4903655847787944</v>
      </c>
      <c r="J18" s="37" t="str">
        <f t="shared" si="5"/>
        <v>-</v>
      </c>
      <c r="K18" s="28">
        <f t="shared" si="1"/>
        <v>2.08194024118628</v>
      </c>
      <c r="L18" s="36" t="str">
        <f t="shared" si="5"/>
        <v>-</v>
      </c>
      <c r="M18" s="98">
        <f t="shared" si="2"/>
        <v>2.0317177557660204</v>
      </c>
      <c r="N18" s="37" t="str">
        <f t="shared" si="6"/>
        <v>-</v>
      </c>
      <c r="O18" s="28">
        <f t="shared" si="7"/>
        <v>2.08194024118628</v>
      </c>
      <c r="P18" s="66" t="str">
        <f t="shared" si="3"/>
        <v>-</v>
      </c>
      <c r="Q18" s="98">
        <f t="shared" si="8"/>
        <v>4.604023581731095</v>
      </c>
      <c r="R18" s="89" t="str">
        <f t="shared" si="9"/>
        <v>-</v>
      </c>
      <c r="S18" s="28">
        <f t="shared" si="10"/>
        <v>11.084698329147304</v>
      </c>
      <c r="T18" s="89" t="str">
        <f t="shared" si="4"/>
        <v>-</v>
      </c>
    </row>
    <row r="19" spans="1:20" ht="12.75">
      <c r="A19" s="90">
        <v>39783</v>
      </c>
      <c r="B19" s="106">
        <v>0.6319444444444444</v>
      </c>
      <c r="C19" s="91">
        <v>188.58731083333333</v>
      </c>
      <c r="D19" s="28">
        <v>19.79257777777778</v>
      </c>
      <c r="E19" s="98">
        <v>188.10917583333332</v>
      </c>
      <c r="F19" s="29">
        <v>19.97569722222222</v>
      </c>
      <c r="G19" s="28">
        <v>188.9698975</v>
      </c>
      <c r="H19" s="28">
        <v>21.84165833333333</v>
      </c>
      <c r="I19" s="98">
        <f t="shared" si="0"/>
        <v>0.48548864643278145</v>
      </c>
      <c r="J19" s="37" t="str">
        <f t="shared" si="5"/>
        <v>-</v>
      </c>
      <c r="K19" s="28">
        <f t="shared" si="1"/>
        <v>2.0800474308678782</v>
      </c>
      <c r="L19" s="36" t="str">
        <f t="shared" si="5"/>
        <v>-</v>
      </c>
      <c r="M19" s="98">
        <f t="shared" si="2"/>
        <v>2.031800466695364</v>
      </c>
      <c r="N19" s="37" t="str">
        <f t="shared" si="6"/>
        <v>-</v>
      </c>
      <c r="O19" s="28">
        <f t="shared" si="7"/>
        <v>2.0800474308678782</v>
      </c>
      <c r="P19" s="66" t="str">
        <f t="shared" si="3"/>
        <v>-</v>
      </c>
      <c r="Q19" s="98">
        <f t="shared" si="8"/>
        <v>4.597336543996024</v>
      </c>
      <c r="R19" s="89" t="str">
        <f t="shared" si="9"/>
        <v>-</v>
      </c>
      <c r="S19" s="28">
        <f t="shared" si="10"/>
        <v>11.049109587057336</v>
      </c>
      <c r="T19" s="89" t="str">
        <f t="shared" si="4"/>
        <v>-</v>
      </c>
    </row>
    <row r="20" spans="1:20" ht="12.75">
      <c r="A20" s="90">
        <v>39783</v>
      </c>
      <c r="B20" s="106">
        <v>0.6326388888888889</v>
      </c>
      <c r="C20" s="91">
        <v>188.82366027777778</v>
      </c>
      <c r="D20" s="28">
        <v>19.76888333333333</v>
      </c>
      <c r="E20" s="98">
        <v>188.35070416666667</v>
      </c>
      <c r="F20" s="29">
        <v>19.950858333333333</v>
      </c>
      <c r="G20" s="28">
        <v>189.21841138888888</v>
      </c>
      <c r="H20" s="28">
        <v>21.814025</v>
      </c>
      <c r="I20" s="98">
        <f t="shared" si="0"/>
        <v>0.4806102214647735</v>
      </c>
      <c r="J20" s="37" t="str">
        <f t="shared" si="5"/>
        <v>-</v>
      </c>
      <c r="K20" s="28">
        <f t="shared" si="1"/>
        <v>2.078166838033117</v>
      </c>
      <c r="L20" s="36" t="str">
        <f t="shared" si="5"/>
        <v>-</v>
      </c>
      <c r="M20" s="98">
        <f t="shared" si="2"/>
        <v>2.031885136527726</v>
      </c>
      <c r="N20" s="37" t="str">
        <f t="shared" si="6"/>
        <v>-</v>
      </c>
      <c r="O20" s="28">
        <f t="shared" si="7"/>
        <v>2.078166838033117</v>
      </c>
      <c r="P20" s="66" t="str">
        <f t="shared" si="3"/>
        <v>-</v>
      </c>
      <c r="Q20" s="98">
        <f t="shared" si="8"/>
        <v>4.590662196025617</v>
      </c>
      <c r="R20" s="89" t="str">
        <f t="shared" si="9"/>
        <v>-</v>
      </c>
      <c r="S20" s="28">
        <f t="shared" si="10"/>
        <v>11.013622416898537</v>
      </c>
      <c r="T20" s="89" t="str">
        <f t="shared" si="4"/>
        <v>-</v>
      </c>
    </row>
    <row r="21" spans="1:20" ht="12.75">
      <c r="A21" s="90">
        <v>39783</v>
      </c>
      <c r="B21" s="106">
        <v>0.6333333333333333</v>
      </c>
      <c r="C21" s="91">
        <v>189.05989694444446</v>
      </c>
      <c r="D21" s="28">
        <v>19.744500000000002</v>
      </c>
      <c r="E21" s="98">
        <v>188.59210833333336</v>
      </c>
      <c r="F21" s="29">
        <v>19.925291666666666</v>
      </c>
      <c r="G21" s="28">
        <v>189.46677888888888</v>
      </c>
      <c r="H21" s="28">
        <v>21.785641666666667</v>
      </c>
      <c r="I21" s="98">
        <f t="shared" si="0"/>
        <v>0.47572848658495587</v>
      </c>
      <c r="J21" s="37" t="str">
        <f t="shared" si="5"/>
        <v>-</v>
      </c>
      <c r="K21" s="28">
        <f t="shared" si="1"/>
        <v>2.0762901561782217</v>
      </c>
      <c r="L21" s="36" t="str">
        <f t="shared" si="5"/>
        <v>-</v>
      </c>
      <c r="M21" s="98">
        <f t="shared" si="2"/>
        <v>2.0319692891019123</v>
      </c>
      <c r="N21" s="37" t="str">
        <f t="shared" si="6"/>
        <v>-</v>
      </c>
      <c r="O21" s="28">
        <f t="shared" si="7"/>
        <v>2.0762901561782217</v>
      </c>
      <c r="P21" s="66" t="str">
        <f t="shared" si="3"/>
        <v>-</v>
      </c>
      <c r="Q21" s="98">
        <f t="shared" si="8"/>
        <v>4.5839879318650905</v>
      </c>
      <c r="R21" s="89" t="str">
        <f t="shared" si="9"/>
        <v>-</v>
      </c>
      <c r="S21" s="28">
        <f t="shared" si="10"/>
        <v>10.978175839752266</v>
      </c>
      <c r="T21" s="89" t="str">
        <f t="shared" si="4"/>
        <v>-</v>
      </c>
    </row>
    <row r="22" spans="1:20" ht="12.75">
      <c r="A22" s="90">
        <v>39783</v>
      </c>
      <c r="B22" s="106">
        <v>0.6340277777777777</v>
      </c>
      <c r="C22" s="91">
        <v>189.29601777777776</v>
      </c>
      <c r="D22" s="28">
        <v>19.71942222222222</v>
      </c>
      <c r="E22" s="98">
        <v>188.83338472222223</v>
      </c>
      <c r="F22" s="29">
        <v>19.89899722222222</v>
      </c>
      <c r="G22" s="28">
        <v>189.71499638888886</v>
      </c>
      <c r="H22" s="28">
        <v>21.756508333333333</v>
      </c>
      <c r="I22" s="98">
        <f t="shared" si="0"/>
        <v>0.4708458424968411</v>
      </c>
      <c r="J22" s="37" t="str">
        <f t="shared" si="5"/>
        <v>-</v>
      </c>
      <c r="K22" s="28">
        <f t="shared" si="1"/>
        <v>2.0744227073600965</v>
      </c>
      <c r="L22" s="36" t="str">
        <f t="shared" si="5"/>
        <v>-</v>
      </c>
      <c r="M22" s="98">
        <f t="shared" si="2"/>
        <v>2.0320528997709912</v>
      </c>
      <c r="N22" s="37" t="str">
        <f t="shared" si="6"/>
        <v>-</v>
      </c>
      <c r="O22" s="28">
        <f t="shared" si="7"/>
        <v>2.0744227073600965</v>
      </c>
      <c r="P22" s="66" t="str">
        <f t="shared" si="3"/>
        <v>-</v>
      </c>
      <c r="Q22" s="98">
        <f t="shared" si="8"/>
        <v>4.577321449627929</v>
      </c>
      <c r="R22" s="89" t="str">
        <f t="shared" si="9"/>
        <v>-</v>
      </c>
      <c r="S22" s="28">
        <f t="shared" si="10"/>
        <v>10.94280790855738</v>
      </c>
      <c r="T22" s="89" t="str">
        <f t="shared" si="4"/>
        <v>-</v>
      </c>
    </row>
    <row r="23" spans="1:20" ht="12.75">
      <c r="A23" s="90">
        <v>39783</v>
      </c>
      <c r="B23" s="106">
        <v>0.6347222222222222</v>
      </c>
      <c r="C23" s="91">
        <v>189.5320191666667</v>
      </c>
      <c r="D23" s="28">
        <v>19.69365277777778</v>
      </c>
      <c r="E23" s="98">
        <v>189.07453</v>
      </c>
      <c r="F23" s="29">
        <v>19.87197777777778</v>
      </c>
      <c r="G23" s="28">
        <v>189.9630597222222</v>
      </c>
      <c r="H23" s="28">
        <v>21.726630555555555</v>
      </c>
      <c r="I23" s="98">
        <f t="shared" si="0"/>
        <v>0.46596185808242513</v>
      </c>
      <c r="J23" s="37" t="str">
        <f t="shared" si="5"/>
        <v>-</v>
      </c>
      <c r="K23" s="28">
        <f t="shared" si="1"/>
        <v>2.0725670580709195</v>
      </c>
      <c r="L23" s="36" t="str">
        <f t="shared" si="5"/>
        <v>-</v>
      </c>
      <c r="M23" s="98">
        <f t="shared" si="2"/>
        <v>2.032138152530822</v>
      </c>
      <c r="N23" s="37" t="str">
        <f t="shared" si="6"/>
        <v>-</v>
      </c>
      <c r="O23" s="28">
        <f t="shared" si="7"/>
        <v>2.0725670580709195</v>
      </c>
      <c r="P23" s="66" t="str">
        <f t="shared" si="3"/>
        <v>-</v>
      </c>
      <c r="Q23" s="98">
        <f t="shared" si="8"/>
        <v>4.570667068684166</v>
      </c>
      <c r="R23" s="89" t="str">
        <f t="shared" si="9"/>
        <v>-</v>
      </c>
      <c r="S23" s="28">
        <f t="shared" si="10"/>
        <v>10.907538343837853</v>
      </c>
      <c r="T23" s="89" t="str">
        <f t="shared" si="4"/>
        <v>-</v>
      </c>
    </row>
    <row r="24" spans="1:20" ht="12.75">
      <c r="A24" s="90">
        <v>39783</v>
      </c>
      <c r="B24" s="106">
        <v>0.6354166666666666</v>
      </c>
      <c r="C24" s="91">
        <v>189.76789805555558</v>
      </c>
      <c r="D24" s="28">
        <v>19.667194444444444</v>
      </c>
      <c r="E24" s="98">
        <v>189.31554055555557</v>
      </c>
      <c r="F24" s="29">
        <v>19.84423333333333</v>
      </c>
      <c r="G24" s="28">
        <v>190.21096527777777</v>
      </c>
      <c r="H24" s="28">
        <v>21.696005555555555</v>
      </c>
      <c r="I24" s="98">
        <f t="shared" si="0"/>
        <v>0.4610757673617141</v>
      </c>
      <c r="J24" s="37" t="str">
        <f t="shared" si="5"/>
        <v>-</v>
      </c>
      <c r="K24" s="28">
        <f t="shared" si="1"/>
        <v>2.0707175951485945</v>
      </c>
      <c r="L24" s="36" t="str">
        <f t="shared" si="5"/>
        <v>-</v>
      </c>
      <c r="M24" s="98">
        <f t="shared" si="2"/>
        <v>2.032222477128438</v>
      </c>
      <c r="N24" s="37" t="str">
        <f t="shared" si="6"/>
        <v>-</v>
      </c>
      <c r="O24" s="28">
        <f t="shared" si="7"/>
        <v>2.0707175951485945</v>
      </c>
      <c r="P24" s="66" t="str">
        <f t="shared" si="3"/>
        <v>-</v>
      </c>
      <c r="Q24" s="98">
        <f t="shared" si="8"/>
        <v>4.5640158396387465</v>
      </c>
      <c r="R24" s="89" t="str">
        <f t="shared" si="9"/>
        <v>-</v>
      </c>
      <c r="S24" s="28">
        <f t="shared" si="10"/>
        <v>10.872324409566332</v>
      </c>
      <c r="T24" s="89" t="str">
        <f t="shared" si="4"/>
        <v>-</v>
      </c>
    </row>
    <row r="25" spans="1:20" ht="12.75">
      <c r="A25" s="90">
        <v>39783</v>
      </c>
      <c r="B25" s="106">
        <v>0.6361111111111112</v>
      </c>
      <c r="C25" s="91">
        <v>190.0036513888889</v>
      </c>
      <c r="D25" s="28">
        <v>19.640047222222222</v>
      </c>
      <c r="E25" s="98">
        <v>189.5564136111111</v>
      </c>
      <c r="F25" s="29">
        <v>19.81576388888889</v>
      </c>
      <c r="G25" s="28">
        <v>190.45871</v>
      </c>
      <c r="H25" s="28">
        <v>21.664638888888888</v>
      </c>
      <c r="I25" s="98">
        <f t="shared" si="0"/>
        <v>0.4561871431762909</v>
      </c>
      <c r="J25" s="37" t="str">
        <f t="shared" si="5"/>
        <v>-</v>
      </c>
      <c r="K25" s="28">
        <f t="shared" si="1"/>
        <v>2.068879705194931</v>
      </c>
      <c r="L25" s="36" t="str">
        <f t="shared" si="5"/>
        <v>-</v>
      </c>
      <c r="M25" s="98">
        <f t="shared" si="2"/>
        <v>2.03231078432883</v>
      </c>
      <c r="N25" s="37" t="str">
        <f t="shared" si="6"/>
        <v>-</v>
      </c>
      <c r="O25" s="28">
        <f t="shared" si="7"/>
        <v>2.068879705194931</v>
      </c>
      <c r="P25" s="66" t="str">
        <f t="shared" si="3"/>
        <v>-</v>
      </c>
      <c r="Q25" s="98">
        <f t="shared" si="8"/>
        <v>4.557377632700051</v>
      </c>
      <c r="R25" s="89" t="str">
        <f t="shared" si="9"/>
        <v>-</v>
      </c>
      <c r="S25" s="28">
        <f t="shared" si="10"/>
        <v>10.837211789571759</v>
      </c>
      <c r="T25" s="89" t="str">
        <f t="shared" si="4"/>
        <v>-</v>
      </c>
    </row>
    <row r="26" spans="1:20" ht="12.75">
      <c r="A26" s="90">
        <v>39783</v>
      </c>
      <c r="B26" s="106">
        <v>0.6368055555555555</v>
      </c>
      <c r="C26" s="91">
        <v>190.23927638888887</v>
      </c>
      <c r="D26" s="28">
        <v>19.612208333333335</v>
      </c>
      <c r="E26" s="98">
        <v>189.79714555555555</v>
      </c>
      <c r="F26" s="29">
        <v>19.786572222222222</v>
      </c>
      <c r="G26" s="28">
        <v>190.7062897222222</v>
      </c>
      <c r="H26" s="28">
        <v>21.632525</v>
      </c>
      <c r="I26" s="98">
        <f t="shared" si="0"/>
        <v>0.4512986744910231</v>
      </c>
      <c r="J26" s="37" t="str">
        <f t="shared" si="5"/>
        <v>-</v>
      </c>
      <c r="K26" s="28">
        <f t="shared" si="1"/>
        <v>2.0670503403580396</v>
      </c>
      <c r="L26" s="36" t="str">
        <f t="shared" si="5"/>
        <v>-</v>
      </c>
      <c r="M26" s="98">
        <f t="shared" si="2"/>
        <v>2.0323952361516997</v>
      </c>
      <c r="N26" s="37" t="str">
        <f t="shared" si="6"/>
        <v>-</v>
      </c>
      <c r="O26" s="28">
        <f t="shared" si="7"/>
        <v>2.0670503403580396</v>
      </c>
      <c r="P26" s="66" t="str">
        <f t="shared" si="3"/>
        <v>-</v>
      </c>
      <c r="Q26" s="98">
        <f t="shared" si="8"/>
        <v>4.550744251000762</v>
      </c>
      <c r="R26" s="89" t="str">
        <f t="shared" si="9"/>
        <v>-</v>
      </c>
      <c r="S26" s="28">
        <f t="shared" si="10"/>
        <v>10.80216415004536</v>
      </c>
      <c r="T26" s="89" t="str">
        <f t="shared" si="4"/>
        <v>-</v>
      </c>
    </row>
    <row r="27" spans="1:20" ht="12.75">
      <c r="A27" s="90">
        <v>39783</v>
      </c>
      <c r="B27" s="106">
        <v>0.6375</v>
      </c>
      <c r="C27" s="91">
        <v>190.47476916666668</v>
      </c>
      <c r="D27" s="28">
        <v>19.58368611111111</v>
      </c>
      <c r="E27" s="98">
        <v>190.0377325</v>
      </c>
      <c r="F27" s="29">
        <v>19.756658333333334</v>
      </c>
      <c r="G27" s="28">
        <v>190.9537011111111</v>
      </c>
      <c r="H27" s="28">
        <v>21.599669444444444</v>
      </c>
      <c r="I27" s="98">
        <f t="shared" si="0"/>
        <v>0.44640696402217755</v>
      </c>
      <c r="J27" s="37" t="str">
        <f t="shared" si="5"/>
        <v>-</v>
      </c>
      <c r="K27" s="28">
        <f t="shared" si="1"/>
        <v>2.065226832455484</v>
      </c>
      <c r="L27" s="36" t="str">
        <f t="shared" si="5"/>
        <v>-</v>
      </c>
      <c r="M27" s="98">
        <f t="shared" si="2"/>
        <v>2.0324810604634407</v>
      </c>
      <c r="N27" s="37" t="str">
        <f t="shared" si="6"/>
        <v>-</v>
      </c>
      <c r="O27" s="28">
        <f t="shared" si="7"/>
        <v>2.065226832455484</v>
      </c>
      <c r="P27" s="66" t="str">
        <f t="shared" si="3"/>
        <v>-</v>
      </c>
      <c r="Q27" s="98">
        <f t="shared" si="8"/>
        <v>4.5441148569411025</v>
      </c>
      <c r="R27" s="89" t="str">
        <f t="shared" si="9"/>
        <v>-</v>
      </c>
      <c r="S27" s="28">
        <f t="shared" si="10"/>
        <v>10.767174758697553</v>
      </c>
      <c r="T27" s="89" t="str">
        <f t="shared" si="4"/>
        <v>-</v>
      </c>
    </row>
    <row r="28" spans="1:20" ht="12.75">
      <c r="A28" s="90">
        <v>39783</v>
      </c>
      <c r="B28" s="106">
        <v>0.6381944444444444</v>
      </c>
      <c r="C28" s="91">
        <v>190.71012694444443</v>
      </c>
      <c r="D28" s="28">
        <v>19.554475</v>
      </c>
      <c r="E28" s="98">
        <v>190.27817194444447</v>
      </c>
      <c r="F28" s="29">
        <v>19.72602222222222</v>
      </c>
      <c r="G28" s="28">
        <v>191.20094055555555</v>
      </c>
      <c r="H28" s="28">
        <v>21.56607222222222</v>
      </c>
      <c r="I28" s="98">
        <f t="shared" si="0"/>
        <v>0.4415137543010236</v>
      </c>
      <c r="J28" s="37" t="str">
        <f t="shared" si="5"/>
        <v>-</v>
      </c>
      <c r="K28" s="28">
        <f t="shared" si="1"/>
        <v>2.0634143867263024</v>
      </c>
      <c r="L28" s="36" t="str">
        <f t="shared" si="5"/>
        <v>-</v>
      </c>
      <c r="M28" s="98">
        <f t="shared" si="2"/>
        <v>2.032567774696061</v>
      </c>
      <c r="N28" s="37" t="str">
        <f t="shared" si="6"/>
        <v>-</v>
      </c>
      <c r="O28" s="28">
        <f t="shared" si="7"/>
        <v>2.0634143867263024</v>
      </c>
      <c r="P28" s="66" t="str">
        <f t="shared" si="3"/>
        <v>-</v>
      </c>
      <c r="Q28" s="98">
        <f t="shared" si="8"/>
        <v>4.537495915723387</v>
      </c>
      <c r="R28" s="89" t="str">
        <f t="shared" si="9"/>
        <v>-</v>
      </c>
      <c r="S28" s="28">
        <f t="shared" si="10"/>
        <v>10.73227497138836</v>
      </c>
      <c r="T28" s="89" t="str">
        <f t="shared" si="4"/>
        <v>-</v>
      </c>
    </row>
    <row r="29" spans="1:20" ht="12.75">
      <c r="A29" s="90">
        <v>39783</v>
      </c>
      <c r="B29" s="106">
        <v>0.638888888888889</v>
      </c>
      <c r="C29" s="91">
        <v>190.94534666666667</v>
      </c>
      <c r="D29" s="28">
        <v>19.524577777777775</v>
      </c>
      <c r="E29" s="98">
        <v>190.51846</v>
      </c>
      <c r="F29" s="29">
        <v>19.694666666666667</v>
      </c>
      <c r="G29" s="28">
        <v>191.44800416666666</v>
      </c>
      <c r="H29" s="28">
        <v>21.53173333333333</v>
      </c>
      <c r="I29" s="98">
        <f t="shared" si="0"/>
        <v>0.43661960337888184</v>
      </c>
      <c r="J29" s="37" t="str">
        <f t="shared" si="5"/>
        <v>-</v>
      </c>
      <c r="K29" s="28">
        <f t="shared" si="1"/>
        <v>2.0616100540191935</v>
      </c>
      <c r="L29" s="36" t="str">
        <f t="shared" si="5"/>
        <v>-</v>
      </c>
      <c r="M29" s="98">
        <f t="shared" si="2"/>
        <v>2.0326528148234324</v>
      </c>
      <c r="N29" s="37" t="str">
        <f t="shared" si="6"/>
        <v>-</v>
      </c>
      <c r="O29" s="28">
        <f t="shared" si="7"/>
        <v>2.0616100540191935</v>
      </c>
      <c r="P29" s="66" t="str">
        <f t="shared" si="3"/>
        <v>-</v>
      </c>
      <c r="Q29" s="98">
        <f t="shared" si="8"/>
        <v>4.530882472221508</v>
      </c>
      <c r="R29" s="89" t="str">
        <f t="shared" si="9"/>
        <v>-</v>
      </c>
      <c r="S29" s="28">
        <f t="shared" si="10"/>
        <v>10.697442048220307</v>
      </c>
      <c r="T29" s="89" t="str">
        <f t="shared" si="4"/>
        <v>-</v>
      </c>
    </row>
    <row r="30" spans="1:20" ht="12.75">
      <c r="A30" s="90">
        <v>39783</v>
      </c>
      <c r="B30" s="106">
        <v>0.6395833333333333</v>
      </c>
      <c r="C30" s="91">
        <v>191.18042499999999</v>
      </c>
      <c r="D30" s="28">
        <v>19.493994444444446</v>
      </c>
      <c r="E30" s="98">
        <v>190.75859333333332</v>
      </c>
      <c r="F30" s="29">
        <v>19.662591666666664</v>
      </c>
      <c r="G30" s="28">
        <v>191.69488916666668</v>
      </c>
      <c r="H30" s="28">
        <v>21.496658333333333</v>
      </c>
      <c r="I30" s="98">
        <f t="shared" si="0"/>
        <v>0.4317243569829729</v>
      </c>
      <c r="J30" s="37" t="str">
        <f t="shared" si="5"/>
        <v>-</v>
      </c>
      <c r="K30" s="28">
        <f t="shared" si="1"/>
        <v>2.059819294298056</v>
      </c>
      <c r="L30" s="36" t="str">
        <f t="shared" si="5"/>
        <v>-</v>
      </c>
      <c r="M30" s="98">
        <f t="shared" si="2"/>
        <v>2.0327413738810214</v>
      </c>
      <c r="N30" s="37" t="str">
        <f t="shared" si="6"/>
        <v>-</v>
      </c>
      <c r="O30" s="28">
        <f aca="true" t="shared" si="11" ref="O30:O93">MAX(I30,K30,M30)</f>
        <v>2.059819294298056</v>
      </c>
      <c r="P30" s="66" t="str">
        <f t="shared" si="3"/>
        <v>-</v>
      </c>
      <c r="Q30" s="98">
        <f aca="true" t="shared" si="12" ref="Q30:Q93">I30+K30+M30</f>
        <v>4.524285025162051</v>
      </c>
      <c r="R30" s="89" t="str">
        <f t="shared" si="9"/>
        <v>-</v>
      </c>
      <c r="S30" s="28">
        <f aca="true" t="shared" si="13" ref="S30:S93">SQRT(Q30*(Q30-I30)*(Q30-K30)*(Q30-M30))</f>
        <v>10.6627243869801</v>
      </c>
      <c r="T30" s="89" t="str">
        <f t="shared" si="4"/>
        <v>-</v>
      </c>
    </row>
    <row r="31" spans="1:20" ht="12.75">
      <c r="A31" s="90">
        <v>39783</v>
      </c>
      <c r="B31" s="106">
        <v>0.6402777777777778</v>
      </c>
      <c r="C31" s="91">
        <v>191.41535916666666</v>
      </c>
      <c r="D31" s="28">
        <v>19.462730555555556</v>
      </c>
      <c r="E31" s="98">
        <v>190.99856944444443</v>
      </c>
      <c r="F31" s="29">
        <v>19.6298</v>
      </c>
      <c r="G31" s="28">
        <v>191.9415911111111</v>
      </c>
      <c r="H31" s="28">
        <v>21.460841666666667</v>
      </c>
      <c r="I31" s="98">
        <f t="shared" si="0"/>
        <v>0.42682652820553535</v>
      </c>
      <c r="J31" s="37" t="str">
        <f t="shared" si="5"/>
        <v>-</v>
      </c>
      <c r="K31" s="28">
        <f t="shared" si="1"/>
        <v>2.058030878046261</v>
      </c>
      <c r="L31" s="36" t="str">
        <f t="shared" si="5"/>
        <v>-</v>
      </c>
      <c r="M31" s="98">
        <f t="shared" si="2"/>
        <v>2.0328251023267527</v>
      </c>
      <c r="N31" s="37" t="str">
        <f t="shared" si="6"/>
        <v>-</v>
      </c>
      <c r="O31" s="28">
        <f t="shared" si="11"/>
        <v>2.058030878046261</v>
      </c>
      <c r="P31" s="66" t="str">
        <f t="shared" si="3"/>
        <v>-</v>
      </c>
      <c r="Q31" s="98">
        <f t="shared" si="12"/>
        <v>4.517682508578549</v>
      </c>
      <c r="R31" s="89" t="str">
        <f t="shared" si="9"/>
        <v>-</v>
      </c>
      <c r="S31" s="28">
        <f t="shared" si="13"/>
        <v>10.628022977538654</v>
      </c>
      <c r="T31" s="89" t="str">
        <f t="shared" si="4"/>
        <v>-</v>
      </c>
    </row>
    <row r="32" spans="1:20" ht="12.75">
      <c r="A32" s="90">
        <v>39783</v>
      </c>
      <c r="B32" s="106">
        <v>0.6409722222222222</v>
      </c>
      <c r="C32" s="91">
        <v>191.65014638888888</v>
      </c>
      <c r="D32" s="28">
        <v>19.430780555555557</v>
      </c>
      <c r="E32" s="98">
        <v>191.23838416666666</v>
      </c>
      <c r="F32" s="29">
        <v>19.59628888888889</v>
      </c>
      <c r="G32" s="28">
        <v>192.1881075</v>
      </c>
      <c r="H32" s="28">
        <v>21.42429166666667</v>
      </c>
      <c r="I32" s="98">
        <f t="shared" si="0"/>
        <v>0.42192826924862453</v>
      </c>
      <c r="J32" s="37" t="str">
        <f t="shared" si="5"/>
        <v>-</v>
      </c>
      <c r="K32" s="28">
        <f t="shared" si="1"/>
        <v>2.0562582912750695</v>
      </c>
      <c r="L32" s="36" t="str">
        <f t="shared" si="5"/>
        <v>-</v>
      </c>
      <c r="M32" s="98">
        <f t="shared" si="2"/>
        <v>2.032914631997954</v>
      </c>
      <c r="N32" s="37" t="str">
        <f t="shared" si="6"/>
        <v>-</v>
      </c>
      <c r="O32" s="28">
        <f t="shared" si="11"/>
        <v>2.0562582912750695</v>
      </c>
      <c r="P32" s="66" t="str">
        <f t="shared" si="3"/>
        <v>-</v>
      </c>
      <c r="Q32" s="98">
        <f t="shared" si="12"/>
        <v>4.511101192521648</v>
      </c>
      <c r="R32" s="89" t="str">
        <f t="shared" si="9"/>
        <v>-</v>
      </c>
      <c r="S32" s="28">
        <f t="shared" si="13"/>
        <v>10.59346104204456</v>
      </c>
      <c r="T32" s="89" t="str">
        <f t="shared" si="4"/>
        <v>-</v>
      </c>
    </row>
    <row r="33" spans="1:20" ht="12.75">
      <c r="A33" s="90">
        <v>39783</v>
      </c>
      <c r="B33" s="106">
        <v>0.6416666666666667</v>
      </c>
      <c r="C33" s="91">
        <v>191.88478305555554</v>
      </c>
      <c r="D33" s="28">
        <v>19.39815</v>
      </c>
      <c r="E33" s="98">
        <v>191.478035</v>
      </c>
      <c r="F33" s="29">
        <v>19.56206388888889</v>
      </c>
      <c r="G33" s="28">
        <v>192.43443416666668</v>
      </c>
      <c r="H33" s="28">
        <v>21.387002777777777</v>
      </c>
      <c r="I33" s="98">
        <f t="shared" si="0"/>
        <v>0.4170284659024745</v>
      </c>
      <c r="J33" s="37" t="str">
        <f t="shared" si="5"/>
        <v>-</v>
      </c>
      <c r="K33" s="28">
        <f t="shared" si="1"/>
        <v>2.054490558656942</v>
      </c>
      <c r="L33" s="36" t="str">
        <f t="shared" si="5"/>
        <v>-</v>
      </c>
      <c r="M33" s="98">
        <f t="shared" si="2"/>
        <v>2.032999230973346</v>
      </c>
      <c r="N33" s="37" t="str">
        <f t="shared" si="6"/>
        <v>-</v>
      </c>
      <c r="O33" s="28">
        <f t="shared" si="11"/>
        <v>2.054490558656942</v>
      </c>
      <c r="P33" s="66" t="str">
        <f t="shared" si="3"/>
        <v>-</v>
      </c>
      <c r="Q33" s="98">
        <f t="shared" si="12"/>
        <v>4.504518255532762</v>
      </c>
      <c r="R33" s="89" t="str">
        <f t="shared" si="9"/>
        <v>-</v>
      </c>
      <c r="S33" s="28">
        <f t="shared" si="13"/>
        <v>10.55893197442435</v>
      </c>
      <c r="T33" s="89" t="str">
        <f t="shared" si="4"/>
        <v>-</v>
      </c>
    </row>
    <row r="34" spans="1:20" ht="12.75">
      <c r="A34" s="90">
        <v>39783</v>
      </c>
      <c r="B34" s="106">
        <v>0.642361111111111</v>
      </c>
      <c r="C34" s="91">
        <v>192.11926666666668</v>
      </c>
      <c r="D34" s="28">
        <v>19.36483888888889</v>
      </c>
      <c r="E34" s="98">
        <v>191.71751833333335</v>
      </c>
      <c r="F34" s="29">
        <v>19.52712222222222</v>
      </c>
      <c r="G34" s="28">
        <v>192.68056805555554</v>
      </c>
      <c r="H34" s="28">
        <v>21.348980555555553</v>
      </c>
      <c r="I34" s="98">
        <f t="shared" si="0"/>
        <v>0.4121268582293457</v>
      </c>
      <c r="J34" s="37" t="str">
        <f t="shared" si="5"/>
        <v>-</v>
      </c>
      <c r="K34" s="28">
        <f t="shared" si="1"/>
        <v>2.0527328709868855</v>
      </c>
      <c r="L34" s="36" t="str">
        <f t="shared" si="5"/>
        <v>-</v>
      </c>
      <c r="M34" s="98">
        <f t="shared" si="2"/>
        <v>2.0330865608487736</v>
      </c>
      <c r="N34" s="37" t="str">
        <f t="shared" si="6"/>
        <v>-</v>
      </c>
      <c r="O34" s="28">
        <f t="shared" si="11"/>
        <v>2.0527328709868855</v>
      </c>
      <c r="P34" s="66" t="str">
        <f t="shared" si="3"/>
        <v>-</v>
      </c>
      <c r="Q34" s="98">
        <f t="shared" si="12"/>
        <v>4.497946290065005</v>
      </c>
      <c r="R34" s="89" t="str">
        <f t="shared" si="9"/>
        <v>-</v>
      </c>
      <c r="S34" s="28">
        <f t="shared" si="13"/>
        <v>10.52449357529139</v>
      </c>
      <c r="T34" s="89" t="str">
        <f t="shared" si="4"/>
        <v>-</v>
      </c>
    </row>
    <row r="35" spans="1:20" ht="12.75">
      <c r="A35" s="90">
        <v>39783</v>
      </c>
      <c r="B35" s="106">
        <v>0.6430555555555556</v>
      </c>
      <c r="C35" s="91">
        <v>192.3535936111111</v>
      </c>
      <c r="D35" s="28">
        <v>19.33084722222222</v>
      </c>
      <c r="E35" s="98">
        <v>191.9568311111111</v>
      </c>
      <c r="F35" s="29">
        <v>19.491466666666668</v>
      </c>
      <c r="G35" s="28">
        <v>192.92650583333332</v>
      </c>
      <c r="H35" s="28">
        <v>21.31022777777778</v>
      </c>
      <c r="I35" s="98">
        <f t="shared" si="0"/>
        <v>0.4072239253154901</v>
      </c>
      <c r="J35" s="37" t="str">
        <f t="shared" si="5"/>
        <v>-</v>
      </c>
      <c r="K35" s="28">
        <f t="shared" si="1"/>
        <v>2.0509879064505747</v>
      </c>
      <c r="L35" s="36" t="str">
        <f t="shared" si="5"/>
        <v>-</v>
      </c>
      <c r="M35" s="98">
        <f t="shared" si="2"/>
        <v>2.0331764317669285</v>
      </c>
      <c r="N35" s="37" t="str">
        <f t="shared" si="6"/>
        <v>-</v>
      </c>
      <c r="O35" s="28">
        <f t="shared" si="11"/>
        <v>2.0509879064505747</v>
      </c>
      <c r="P35" s="66" t="str">
        <f t="shared" si="3"/>
        <v>-</v>
      </c>
      <c r="Q35" s="98">
        <f t="shared" si="12"/>
        <v>4.491388263532993</v>
      </c>
      <c r="R35" s="89" t="str">
        <f t="shared" si="9"/>
        <v>-</v>
      </c>
      <c r="S35" s="28">
        <f t="shared" si="13"/>
        <v>10.490159621506354</v>
      </c>
      <c r="T35" s="89" t="str">
        <f t="shared" si="4"/>
        <v>-</v>
      </c>
    </row>
    <row r="36" spans="1:20" ht="12.75">
      <c r="A36" s="90">
        <v>39783</v>
      </c>
      <c r="B36" s="106">
        <v>0.64375</v>
      </c>
      <c r="C36" s="91">
        <v>192.58776166666667</v>
      </c>
      <c r="D36" s="28">
        <v>19.29617777777778</v>
      </c>
      <c r="E36" s="98">
        <v>192.19597027777777</v>
      </c>
      <c r="F36" s="29">
        <v>19.455099999999998</v>
      </c>
      <c r="G36" s="28">
        <v>193.1722438888889</v>
      </c>
      <c r="H36" s="28">
        <v>21.27073888888889</v>
      </c>
      <c r="I36" s="98">
        <f t="shared" si="0"/>
        <v>0.4023202641833231</v>
      </c>
      <c r="J36" s="37" t="str">
        <f t="shared" si="5"/>
        <v>-</v>
      </c>
      <c r="K36" s="28">
        <f t="shared" si="1"/>
        <v>2.0492472168558917</v>
      </c>
      <c r="L36" s="36" t="str">
        <f t="shared" si="5"/>
        <v>-</v>
      </c>
      <c r="M36" s="98">
        <f t="shared" si="2"/>
        <v>2.0332611034747865</v>
      </c>
      <c r="N36" s="37" t="str">
        <f t="shared" si="6"/>
        <v>-</v>
      </c>
      <c r="O36" s="28">
        <f t="shared" si="11"/>
        <v>2.0492472168558917</v>
      </c>
      <c r="P36" s="66" t="str">
        <f t="shared" si="3"/>
        <v>-</v>
      </c>
      <c r="Q36" s="98">
        <f t="shared" si="12"/>
        <v>4.484828584514002</v>
      </c>
      <c r="R36" s="89" t="str">
        <f t="shared" si="9"/>
        <v>-</v>
      </c>
      <c r="S36" s="28">
        <f t="shared" si="13"/>
        <v>10.45585883029625</v>
      </c>
      <c r="T36" s="89" t="str">
        <f t="shared" si="4"/>
        <v>-</v>
      </c>
    </row>
    <row r="37" spans="1:20" ht="12.75">
      <c r="A37" s="90">
        <v>39783</v>
      </c>
      <c r="B37" s="106">
        <v>0.6444444444444445</v>
      </c>
      <c r="C37" s="91">
        <v>192.8217672222222</v>
      </c>
      <c r="D37" s="28">
        <v>19.260830555555554</v>
      </c>
      <c r="E37" s="98">
        <v>192.4349325</v>
      </c>
      <c r="F37" s="29">
        <v>19.418019444444447</v>
      </c>
      <c r="G37" s="28">
        <v>193.41777888888888</v>
      </c>
      <c r="H37" s="28">
        <v>21.23052222222222</v>
      </c>
      <c r="I37" s="98">
        <f t="shared" si="0"/>
        <v>0.39741442581422975</v>
      </c>
      <c r="J37" s="37" t="str">
        <f t="shared" si="5"/>
        <v>-</v>
      </c>
      <c r="K37" s="28">
        <f t="shared" si="1"/>
        <v>2.04751883746597</v>
      </c>
      <c r="L37" s="36" t="str">
        <f t="shared" si="5"/>
        <v>-</v>
      </c>
      <c r="M37" s="98">
        <f t="shared" si="2"/>
        <v>2.0333504393286344</v>
      </c>
      <c r="N37" s="37" t="str">
        <f t="shared" si="6"/>
        <v>-</v>
      </c>
      <c r="O37" s="28">
        <f t="shared" si="11"/>
        <v>2.04751883746597</v>
      </c>
      <c r="P37" s="66" t="str">
        <f t="shared" si="3"/>
        <v>-</v>
      </c>
      <c r="Q37" s="98">
        <f t="shared" si="12"/>
        <v>4.4782837026088345</v>
      </c>
      <c r="R37" s="89" t="str">
        <f t="shared" si="9"/>
        <v>-</v>
      </c>
      <c r="S37" s="28">
        <f t="shared" si="13"/>
        <v>10.421665335313921</v>
      </c>
      <c r="T37" s="89" t="str">
        <f t="shared" si="4"/>
        <v>-</v>
      </c>
    </row>
    <row r="38" spans="1:20" ht="12.75">
      <c r="A38" s="90">
        <v>39783</v>
      </c>
      <c r="B38" s="106">
        <v>0.6451388888888888</v>
      </c>
      <c r="C38" s="91">
        <v>193.05560805555558</v>
      </c>
      <c r="D38" s="28">
        <v>19.224805555555555</v>
      </c>
      <c r="E38" s="98">
        <v>192.67371527777777</v>
      </c>
      <c r="F38" s="29">
        <v>19.380230555555556</v>
      </c>
      <c r="G38" s="28">
        <v>193.66310805555557</v>
      </c>
      <c r="H38" s="28">
        <v>21.189577777777778</v>
      </c>
      <c r="I38" s="98">
        <f t="shared" si="0"/>
        <v>0.39250873615479487</v>
      </c>
      <c r="J38" s="37" t="str">
        <f t="shared" si="5"/>
        <v>-</v>
      </c>
      <c r="K38" s="28">
        <f t="shared" si="1"/>
        <v>2.0458025462828138</v>
      </c>
      <c r="L38" s="36" t="str">
        <f t="shared" si="5"/>
        <v>-</v>
      </c>
      <c r="M38" s="98">
        <f t="shared" si="2"/>
        <v>2.0334392842634474</v>
      </c>
      <c r="N38" s="37" t="str">
        <f t="shared" si="6"/>
        <v>-</v>
      </c>
      <c r="O38" s="28">
        <f t="shared" si="11"/>
        <v>2.0458025462828138</v>
      </c>
      <c r="P38" s="66" t="str">
        <f t="shared" si="3"/>
        <v>-</v>
      </c>
      <c r="Q38" s="98">
        <f t="shared" si="12"/>
        <v>4.471750566701056</v>
      </c>
      <c r="R38" s="89" t="str">
        <f t="shared" si="9"/>
        <v>-</v>
      </c>
      <c r="S38" s="28">
        <f t="shared" si="13"/>
        <v>10.387566839317584</v>
      </c>
      <c r="T38" s="89" t="str">
        <f t="shared" si="4"/>
        <v>-</v>
      </c>
    </row>
    <row r="39" spans="1:20" ht="12.75">
      <c r="A39" s="90">
        <v>39783</v>
      </c>
      <c r="B39" s="106">
        <v>0.6458333333333334</v>
      </c>
      <c r="C39" s="91">
        <v>193.28928083333332</v>
      </c>
      <c r="D39" s="28">
        <v>19.188105555555556</v>
      </c>
      <c r="E39" s="98">
        <v>192.91231472222222</v>
      </c>
      <c r="F39" s="29">
        <v>19.341730555555554</v>
      </c>
      <c r="G39" s="28">
        <v>193.9082275</v>
      </c>
      <c r="H39" s="28">
        <v>21.147902777777777</v>
      </c>
      <c r="I39" s="98">
        <f t="shared" si="0"/>
        <v>0.3876013811048567</v>
      </c>
      <c r="J39" s="37" t="str">
        <f t="shared" si="5"/>
        <v>-</v>
      </c>
      <c r="K39" s="28">
        <f t="shared" si="1"/>
        <v>2.044092789047562</v>
      </c>
      <c r="L39" s="36" t="str">
        <f t="shared" si="5"/>
        <v>-</v>
      </c>
      <c r="M39" s="98">
        <f t="shared" si="2"/>
        <v>2.033527584813427</v>
      </c>
      <c r="N39" s="37" t="str">
        <f t="shared" si="6"/>
        <v>-</v>
      </c>
      <c r="O39" s="28">
        <f t="shared" si="11"/>
        <v>2.044092789047562</v>
      </c>
      <c r="P39" s="66" t="str">
        <f t="shared" si="3"/>
        <v>-</v>
      </c>
      <c r="Q39" s="98">
        <f t="shared" si="12"/>
        <v>4.465221754965846</v>
      </c>
      <c r="R39" s="89" t="str">
        <f t="shared" si="9"/>
        <v>-</v>
      </c>
      <c r="S39" s="28">
        <f t="shared" si="13"/>
        <v>10.353527702108025</v>
      </c>
      <c r="T39" s="89" t="str">
        <f t="shared" si="4"/>
        <v>-</v>
      </c>
    </row>
    <row r="40" spans="1:20" ht="12.75">
      <c r="A40" s="90">
        <v>39783</v>
      </c>
      <c r="B40" s="106">
        <v>0.6465277777777778</v>
      </c>
      <c r="C40" s="91">
        <v>193.5227827777778</v>
      </c>
      <c r="D40" s="28">
        <v>19.150730555555555</v>
      </c>
      <c r="E40" s="98">
        <v>193.15072805555556</v>
      </c>
      <c r="F40" s="29">
        <v>19.302525</v>
      </c>
      <c r="G40" s="28">
        <v>194.1531338888889</v>
      </c>
      <c r="H40" s="28">
        <v>21.10550277777778</v>
      </c>
      <c r="I40" s="98">
        <f t="shared" si="0"/>
        <v>0.3826944672107913</v>
      </c>
      <c r="J40" s="37" t="str">
        <f t="shared" si="5"/>
        <v>-</v>
      </c>
      <c r="K40" s="28">
        <f t="shared" si="1"/>
        <v>2.0423946738128635</v>
      </c>
      <c r="L40" s="36" t="str">
        <f t="shared" si="5"/>
        <v>-</v>
      </c>
      <c r="M40" s="98">
        <f t="shared" si="2"/>
        <v>2.0336150240800253</v>
      </c>
      <c r="N40" s="37" t="str">
        <f t="shared" si="6"/>
        <v>-</v>
      </c>
      <c r="O40" s="28">
        <f t="shared" si="11"/>
        <v>2.0423946738128635</v>
      </c>
      <c r="P40" s="66" t="str">
        <f t="shared" si="3"/>
        <v>-</v>
      </c>
      <c r="Q40" s="98">
        <f t="shared" si="12"/>
        <v>4.45870416510368</v>
      </c>
      <c r="R40" s="89" t="str">
        <f t="shared" si="9"/>
        <v>-</v>
      </c>
      <c r="S40" s="28">
        <f t="shared" si="13"/>
        <v>10.31958105705868</v>
      </c>
      <c r="T40" s="89" t="str">
        <f t="shared" si="4"/>
        <v>-</v>
      </c>
    </row>
    <row r="41" spans="1:20" ht="12.75">
      <c r="A41" s="90">
        <v>39783</v>
      </c>
      <c r="B41" s="106">
        <v>0.6472222222222223</v>
      </c>
      <c r="C41" s="91">
        <v>193.75611055555555</v>
      </c>
      <c r="D41" s="28">
        <v>19.112680555555556</v>
      </c>
      <c r="E41" s="98">
        <v>193.3889522222222</v>
      </c>
      <c r="F41" s="29">
        <v>19.26261111111111</v>
      </c>
      <c r="G41" s="28">
        <v>194.39782472222223</v>
      </c>
      <c r="H41" s="28">
        <v>21.06237777777778</v>
      </c>
      <c r="I41" s="98">
        <f t="shared" si="0"/>
        <v>0.37778657629751455</v>
      </c>
      <c r="J41" s="37" t="str">
        <f t="shared" si="5"/>
        <v>-</v>
      </c>
      <c r="K41" s="28">
        <f t="shared" si="1"/>
        <v>2.040708346266671</v>
      </c>
      <c r="L41" s="36" t="str">
        <f t="shared" si="5"/>
        <v>-</v>
      </c>
      <c r="M41" s="98">
        <f t="shared" si="2"/>
        <v>2.033704241854152</v>
      </c>
      <c r="N41" s="37" t="str">
        <f t="shared" si="6"/>
        <v>-</v>
      </c>
      <c r="O41" s="28">
        <f t="shared" si="11"/>
        <v>2.040708346266671</v>
      </c>
      <c r="P41" s="66" t="str">
        <f t="shared" si="3"/>
        <v>-</v>
      </c>
      <c r="Q41" s="98">
        <f t="shared" si="12"/>
        <v>4.452199164418337</v>
      </c>
      <c r="R41" s="89" t="str">
        <f t="shared" si="9"/>
        <v>-</v>
      </c>
      <c r="S41" s="28">
        <f t="shared" si="13"/>
        <v>10.285731675988442</v>
      </c>
      <c r="T41" s="89" t="str">
        <f t="shared" si="4"/>
        <v>-</v>
      </c>
    </row>
    <row r="42" spans="1:20" ht="12.75">
      <c r="A42" s="90">
        <v>39783</v>
      </c>
      <c r="B42" s="106">
        <v>0.6479166666666667</v>
      </c>
      <c r="C42" s="91">
        <v>193.9892622222222</v>
      </c>
      <c r="D42" s="28">
        <v>19.07396111111111</v>
      </c>
      <c r="E42" s="98">
        <v>193.62698444444445</v>
      </c>
      <c r="F42" s="29">
        <v>19.221991666666664</v>
      </c>
      <c r="G42" s="28">
        <v>194.6422961111111</v>
      </c>
      <c r="H42" s="28">
        <v>21.018530555555554</v>
      </c>
      <c r="I42" s="98">
        <f t="shared" si="0"/>
        <v>0.3728772490572572</v>
      </c>
      <c r="J42" s="37" t="str">
        <f t="shared" si="5"/>
        <v>-</v>
      </c>
      <c r="K42" s="28">
        <f t="shared" si="1"/>
        <v>2.039030536473058</v>
      </c>
      <c r="L42" s="36" t="str">
        <f t="shared" si="5"/>
        <v>-</v>
      </c>
      <c r="M42" s="98">
        <f t="shared" si="2"/>
        <v>2.03379466827323</v>
      </c>
      <c r="N42" s="37" t="str">
        <f t="shared" si="6"/>
        <v>-</v>
      </c>
      <c r="O42" s="28">
        <f t="shared" si="11"/>
        <v>2.039030536473058</v>
      </c>
      <c r="P42" s="66" t="str">
        <f t="shared" si="3"/>
        <v>-</v>
      </c>
      <c r="Q42" s="98">
        <f t="shared" si="12"/>
        <v>4.445702453803545</v>
      </c>
      <c r="R42" s="89" t="str">
        <f t="shared" si="9"/>
        <v>-</v>
      </c>
      <c r="S42" s="28">
        <f t="shared" si="13"/>
        <v>10.251959384303962</v>
      </c>
      <c r="T42" s="89" t="str">
        <f t="shared" si="4"/>
        <v>-</v>
      </c>
    </row>
    <row r="43" spans="1:20" ht="12.75">
      <c r="A43" s="90">
        <v>39783</v>
      </c>
      <c r="B43" s="106">
        <v>0.6486111111111111</v>
      </c>
      <c r="C43" s="91">
        <v>194.22223444444444</v>
      </c>
      <c r="D43" s="28">
        <v>19.034572222222224</v>
      </c>
      <c r="E43" s="98">
        <v>193.86482138888888</v>
      </c>
      <c r="F43" s="29">
        <v>19.180669444444444</v>
      </c>
      <c r="G43" s="28">
        <v>194.88654527777777</v>
      </c>
      <c r="H43" s="28">
        <v>20.973958333333332</v>
      </c>
      <c r="I43" s="98">
        <f t="shared" si="0"/>
        <v>0.3679675248558758</v>
      </c>
      <c r="J43" s="37" t="str">
        <f t="shared" si="5"/>
        <v>-</v>
      </c>
      <c r="K43" s="28">
        <f t="shared" si="1"/>
        <v>2.037358684522794</v>
      </c>
      <c r="L43" s="36" t="str">
        <f t="shared" si="5"/>
        <v>-</v>
      </c>
      <c r="M43" s="98">
        <f t="shared" si="2"/>
        <v>2.0338815685066343</v>
      </c>
      <c r="N43" s="37" t="str">
        <f t="shared" si="6"/>
        <v>-</v>
      </c>
      <c r="O43" s="28">
        <f t="shared" si="11"/>
        <v>2.037358684522794</v>
      </c>
      <c r="P43" s="66" t="str">
        <f t="shared" si="3"/>
        <v>-</v>
      </c>
      <c r="Q43" s="98">
        <f t="shared" si="12"/>
        <v>4.439207777885304</v>
      </c>
      <c r="R43" s="89" t="str">
        <f t="shared" si="9"/>
        <v>-</v>
      </c>
      <c r="S43" s="28">
        <f t="shared" si="13"/>
        <v>10.218236561895237</v>
      </c>
      <c r="T43" s="89" t="str">
        <f t="shared" si="4"/>
        <v>-</v>
      </c>
    </row>
    <row r="44" spans="1:20" ht="12.75">
      <c r="A44" s="90">
        <v>39783</v>
      </c>
      <c r="B44" s="106">
        <v>0.6493055555555556</v>
      </c>
      <c r="C44" s="91">
        <v>194.45502444444443</v>
      </c>
      <c r="D44" s="28">
        <v>18.994511111111112</v>
      </c>
      <c r="E44" s="98">
        <v>194.10246055555555</v>
      </c>
      <c r="F44" s="29">
        <v>19.138641666666665</v>
      </c>
      <c r="G44" s="28">
        <v>195.1305688888889</v>
      </c>
      <c r="H44" s="28">
        <v>20.92866666666667</v>
      </c>
      <c r="I44" s="98">
        <f t="shared" si="0"/>
        <v>0.363057118726243</v>
      </c>
      <c r="J44" s="37" t="str">
        <f t="shared" si="5"/>
        <v>-</v>
      </c>
      <c r="K44" s="28">
        <f t="shared" si="1"/>
        <v>2.0357004961001155</v>
      </c>
      <c r="L44" s="36" t="str">
        <f t="shared" si="5"/>
        <v>-</v>
      </c>
      <c r="M44" s="98">
        <f t="shared" si="2"/>
        <v>2.033971850418177</v>
      </c>
      <c r="N44" s="37" t="str">
        <f t="shared" si="6"/>
        <v>-</v>
      </c>
      <c r="O44" s="28">
        <f t="shared" si="11"/>
        <v>2.0357004961001155</v>
      </c>
      <c r="P44" s="66" t="str">
        <f t="shared" si="3"/>
        <v>-</v>
      </c>
      <c r="Q44" s="98">
        <f t="shared" si="12"/>
        <v>4.4327294652445355</v>
      </c>
      <c r="R44" s="89" t="str">
        <f t="shared" si="9"/>
        <v>-</v>
      </c>
      <c r="S44" s="28">
        <f t="shared" si="13"/>
        <v>10.184627758016886</v>
      </c>
      <c r="T44" s="89" t="str">
        <f t="shared" si="4"/>
        <v>-</v>
      </c>
    </row>
    <row r="45" spans="1:20" ht="12.75">
      <c r="A45" s="90">
        <v>39783</v>
      </c>
      <c r="B45" s="106">
        <v>0.65</v>
      </c>
      <c r="C45" s="91">
        <v>194.68762944444444</v>
      </c>
      <c r="D45" s="28">
        <v>18.953780555555554</v>
      </c>
      <c r="E45" s="98">
        <v>194.33989861111112</v>
      </c>
      <c r="F45" s="29">
        <v>19.095913888888887</v>
      </c>
      <c r="G45" s="28">
        <v>195.37436416666668</v>
      </c>
      <c r="H45" s="28">
        <v>20.882658333333335</v>
      </c>
      <c r="I45" s="98">
        <f t="shared" si="0"/>
        <v>0.3581475692071332</v>
      </c>
      <c r="J45" s="37" t="str">
        <f t="shared" si="5"/>
        <v>-</v>
      </c>
      <c r="K45" s="28">
        <f t="shared" si="1"/>
        <v>2.034055872421052</v>
      </c>
      <c r="L45" s="36" t="str">
        <f t="shared" si="5"/>
        <v>-</v>
      </c>
      <c r="M45" s="98">
        <f t="shared" si="2"/>
        <v>2.03406321303252</v>
      </c>
      <c r="N45" s="37" t="str">
        <f t="shared" si="6"/>
        <v>-</v>
      </c>
      <c r="O45" s="28">
        <f t="shared" si="11"/>
        <v>2.03406321303252</v>
      </c>
      <c r="P45" s="66" t="str">
        <f t="shared" si="3"/>
        <v>min</v>
      </c>
      <c r="Q45" s="98">
        <f t="shared" si="12"/>
        <v>4.426266654660704</v>
      </c>
      <c r="R45" s="89" t="str">
        <f t="shared" si="9"/>
        <v>-</v>
      </c>
      <c r="S45" s="28">
        <f t="shared" si="13"/>
        <v>10.151130076731276</v>
      </c>
      <c r="T45" s="89" t="str">
        <f t="shared" si="4"/>
        <v>-</v>
      </c>
    </row>
    <row r="46" spans="1:20" ht="12.75">
      <c r="A46" s="90">
        <v>39783</v>
      </c>
      <c r="B46" s="106">
        <v>0.6506944444444445</v>
      </c>
      <c r="C46" s="91">
        <v>194.92004694444444</v>
      </c>
      <c r="D46" s="28">
        <v>18.91238611111111</v>
      </c>
      <c r="E46" s="98">
        <v>194.57713305555555</v>
      </c>
      <c r="F46" s="29">
        <v>19.05248611111111</v>
      </c>
      <c r="G46" s="28">
        <v>195.6179275</v>
      </c>
      <c r="H46" s="28">
        <v>20.835930555555553</v>
      </c>
      <c r="I46" s="98">
        <f t="shared" si="0"/>
        <v>0.35323664039280284</v>
      </c>
      <c r="J46" s="37" t="str">
        <f t="shared" si="5"/>
        <v>-</v>
      </c>
      <c r="K46" s="28">
        <f t="shared" si="1"/>
        <v>2.0324164969166065</v>
      </c>
      <c r="L46" s="36" t="str">
        <f t="shared" si="5"/>
        <v>-</v>
      </c>
      <c r="M46" s="98">
        <f t="shared" si="2"/>
        <v>2.034152643291999</v>
      </c>
      <c r="N46" s="37" t="str">
        <f t="shared" si="6"/>
        <v>-</v>
      </c>
      <c r="O46" s="28">
        <f t="shared" si="11"/>
        <v>2.034152643291999</v>
      </c>
      <c r="P46" s="66" t="str">
        <f t="shared" si="3"/>
        <v>-</v>
      </c>
      <c r="Q46" s="98">
        <f t="shared" si="12"/>
        <v>4.419805780601408</v>
      </c>
      <c r="R46" s="89" t="str">
        <f t="shared" si="9"/>
        <v>-</v>
      </c>
      <c r="S46" s="28">
        <f t="shared" si="13"/>
        <v>10.117680079739133</v>
      </c>
      <c r="T46" s="89" t="str">
        <f t="shared" si="4"/>
        <v>-</v>
      </c>
    </row>
    <row r="47" spans="1:20" ht="12.75">
      <c r="A47" s="90">
        <v>39783</v>
      </c>
      <c r="B47" s="106">
        <v>0.6513888888888889</v>
      </c>
      <c r="C47" s="91">
        <v>195.15227388888889</v>
      </c>
      <c r="D47" s="28">
        <v>18.870322222222224</v>
      </c>
      <c r="E47" s="98">
        <v>194.81416055555556</v>
      </c>
      <c r="F47" s="29">
        <v>19.00836111111111</v>
      </c>
      <c r="G47" s="28">
        <v>195.86125638888888</v>
      </c>
      <c r="H47" s="28">
        <v>20.788486111111112</v>
      </c>
      <c r="I47" s="98">
        <f t="shared" si="0"/>
        <v>0.34832786781195724</v>
      </c>
      <c r="J47" s="37" t="str">
        <f t="shared" si="5"/>
        <v>-</v>
      </c>
      <c r="K47" s="28">
        <f t="shared" si="1"/>
        <v>2.030790358236072</v>
      </c>
      <c r="L47" s="36" t="str">
        <f t="shared" si="5"/>
        <v>-</v>
      </c>
      <c r="M47" s="98">
        <f t="shared" si="2"/>
        <v>2.0342404369124893</v>
      </c>
      <c r="N47" s="37" t="str">
        <f t="shared" si="6"/>
        <v>-</v>
      </c>
      <c r="O47" s="28">
        <f t="shared" si="11"/>
        <v>2.0342404369124893</v>
      </c>
      <c r="P47" s="66" t="str">
        <f t="shared" si="3"/>
        <v>-</v>
      </c>
      <c r="Q47" s="98">
        <f t="shared" si="12"/>
        <v>4.413358662960519</v>
      </c>
      <c r="R47" s="89" t="str">
        <f t="shared" si="9"/>
        <v>-</v>
      </c>
      <c r="S47" s="28">
        <f t="shared" si="13"/>
        <v>10.084334050279631</v>
      </c>
      <c r="T47" s="89" t="str">
        <f t="shared" si="4"/>
        <v>-</v>
      </c>
    </row>
    <row r="48" spans="1:20" ht="12.75">
      <c r="A48" s="90">
        <v>39783</v>
      </c>
      <c r="B48" s="106">
        <v>0.6520833333333333</v>
      </c>
      <c r="C48" s="91">
        <v>195.38430805555555</v>
      </c>
      <c r="D48" s="28">
        <v>18.827597222222224</v>
      </c>
      <c r="E48" s="98">
        <v>195.05097861111113</v>
      </c>
      <c r="F48" s="29">
        <v>18.96353611111111</v>
      </c>
      <c r="G48" s="28">
        <v>196.1043475</v>
      </c>
      <c r="H48" s="28">
        <v>20.74032777777778</v>
      </c>
      <c r="I48" s="98">
        <f t="shared" si="0"/>
        <v>0.3434170838240062</v>
      </c>
      <c r="J48" s="37" t="str">
        <f t="shared" si="5"/>
        <v>-</v>
      </c>
      <c r="K48" s="28">
        <f t="shared" si="1"/>
        <v>2.029171774199634</v>
      </c>
      <c r="L48" s="36" t="str">
        <f t="shared" si="5"/>
        <v>-</v>
      </c>
      <c r="M48" s="98">
        <f t="shared" si="2"/>
        <v>2.034330996797552</v>
      </c>
      <c r="N48" s="37" t="str">
        <f t="shared" si="6"/>
        <v>-</v>
      </c>
      <c r="O48" s="28">
        <f t="shared" si="11"/>
        <v>2.034330996797552</v>
      </c>
      <c r="P48" s="66" t="str">
        <f t="shared" si="3"/>
        <v>-</v>
      </c>
      <c r="Q48" s="98">
        <f t="shared" si="12"/>
        <v>4.406919854821192</v>
      </c>
      <c r="R48" s="89" t="str">
        <f t="shared" si="9"/>
        <v>-</v>
      </c>
      <c r="S48" s="28">
        <f t="shared" si="13"/>
        <v>10.051063563468002</v>
      </c>
      <c r="T48" s="89" t="str">
        <f t="shared" si="4"/>
        <v>-</v>
      </c>
    </row>
    <row r="49" spans="1:20" ht="12.75">
      <c r="A49" s="90">
        <v>39783</v>
      </c>
      <c r="B49" s="106">
        <v>0.6527777777777778</v>
      </c>
      <c r="C49" s="91">
        <v>195.6161463888889</v>
      </c>
      <c r="D49" s="28">
        <v>18.78420555555556</v>
      </c>
      <c r="E49" s="98">
        <v>195.28758416666668</v>
      </c>
      <c r="F49" s="29">
        <v>18.91801388888889</v>
      </c>
      <c r="G49" s="28">
        <v>196.34719833333335</v>
      </c>
      <c r="H49" s="28">
        <v>20.691455555555557</v>
      </c>
      <c r="I49" s="98">
        <f t="shared" si="0"/>
        <v>0.3385076090245861</v>
      </c>
      <c r="J49" s="37" t="str">
        <f t="shared" si="5"/>
        <v>-</v>
      </c>
      <c r="K49" s="28">
        <f t="shared" si="1"/>
        <v>2.0275660828627062</v>
      </c>
      <c r="L49" s="36" t="str">
        <f t="shared" si="5"/>
        <v>-</v>
      </c>
      <c r="M49" s="98">
        <f t="shared" si="2"/>
        <v>2.0344220508415916</v>
      </c>
      <c r="N49" s="37" t="str">
        <f t="shared" si="6"/>
        <v>-</v>
      </c>
      <c r="O49" s="28">
        <f t="shared" si="11"/>
        <v>2.0344220508415916</v>
      </c>
      <c r="P49" s="66" t="str">
        <f t="shared" si="3"/>
        <v>-</v>
      </c>
      <c r="Q49" s="98">
        <f t="shared" si="12"/>
        <v>4.400495742728884</v>
      </c>
      <c r="R49" s="89" t="str">
        <f t="shared" si="9"/>
        <v>-</v>
      </c>
      <c r="S49" s="28">
        <f t="shared" si="13"/>
        <v>10.017900029799724</v>
      </c>
      <c r="T49" s="89" t="str">
        <f t="shared" si="4"/>
        <v>-</v>
      </c>
    </row>
    <row r="50" spans="1:20" ht="12.75">
      <c r="A50" s="90">
        <v>39783</v>
      </c>
      <c r="B50" s="106">
        <v>0.6534722222222222</v>
      </c>
      <c r="C50" s="91">
        <v>195.8477863888889</v>
      </c>
      <c r="D50" s="28">
        <v>18.74015277777778</v>
      </c>
      <c r="E50" s="98">
        <v>195.52397444444446</v>
      </c>
      <c r="F50" s="29">
        <v>18.8718</v>
      </c>
      <c r="G50" s="28">
        <v>196.5898052777778</v>
      </c>
      <c r="H50" s="28">
        <v>20.641872222222222</v>
      </c>
      <c r="I50" s="98">
        <f t="shared" si="0"/>
        <v>0.3335997026051129</v>
      </c>
      <c r="J50" s="37" t="str">
        <f t="shared" si="5"/>
        <v>-</v>
      </c>
      <c r="K50" s="28">
        <f t="shared" si="1"/>
        <v>2.025970222478853</v>
      </c>
      <c r="L50" s="36" t="str">
        <f t="shared" si="5"/>
        <v>-</v>
      </c>
      <c r="M50" s="98">
        <f t="shared" si="2"/>
        <v>2.0345106993101325</v>
      </c>
      <c r="N50" s="37" t="str">
        <f t="shared" si="6"/>
        <v>-</v>
      </c>
      <c r="O50" s="28">
        <f t="shared" si="11"/>
        <v>2.0345106993101325</v>
      </c>
      <c r="P50" s="66" t="str">
        <f t="shared" si="3"/>
        <v>-</v>
      </c>
      <c r="Q50" s="98">
        <f t="shared" si="12"/>
        <v>4.394080624394098</v>
      </c>
      <c r="R50" s="89" t="str">
        <f t="shared" si="9"/>
        <v>-</v>
      </c>
      <c r="S50" s="28">
        <f t="shared" si="13"/>
        <v>9.98481784884516</v>
      </c>
      <c r="T50" s="89" t="str">
        <f t="shared" si="4"/>
        <v>-</v>
      </c>
    </row>
    <row r="51" spans="1:20" ht="12.75">
      <c r="A51" s="90">
        <v>39783</v>
      </c>
      <c r="B51" s="106">
        <v>0.6541666666666667</v>
      </c>
      <c r="C51" s="91">
        <v>196.07922527777777</v>
      </c>
      <c r="D51" s="28">
        <v>18.69543888888889</v>
      </c>
      <c r="E51" s="98">
        <v>195.76014694444444</v>
      </c>
      <c r="F51" s="29">
        <v>18.824891666666666</v>
      </c>
      <c r="G51" s="28">
        <v>196.83216583333333</v>
      </c>
      <c r="H51" s="28">
        <v>20.591580555555556</v>
      </c>
      <c r="I51" s="98">
        <f t="shared" si="0"/>
        <v>0.32869207385291055</v>
      </c>
      <c r="J51" s="37" t="str">
        <f t="shared" si="5"/>
        <v>-</v>
      </c>
      <c r="K51" s="28">
        <f t="shared" si="1"/>
        <v>2.024386800535121</v>
      </c>
      <c r="L51" s="36" t="str">
        <f t="shared" si="5"/>
        <v>-</v>
      </c>
      <c r="M51" s="98">
        <f t="shared" si="2"/>
        <v>2.034601689146737</v>
      </c>
      <c r="N51" s="37" t="str">
        <f t="shared" si="6"/>
        <v>-</v>
      </c>
      <c r="O51" s="28">
        <f t="shared" si="11"/>
        <v>2.034601689146737</v>
      </c>
      <c r="P51" s="66" t="str">
        <f t="shared" si="3"/>
        <v>-</v>
      </c>
      <c r="Q51" s="98">
        <f t="shared" si="12"/>
        <v>4.387680563534769</v>
      </c>
      <c r="R51" s="89" t="str">
        <f t="shared" si="9"/>
        <v>-</v>
      </c>
      <c r="S51" s="28">
        <f t="shared" si="13"/>
        <v>9.951842811334696</v>
      </c>
      <c r="T51" s="89" t="str">
        <f t="shared" si="4"/>
        <v>-</v>
      </c>
    </row>
    <row r="52" spans="1:20" ht="12.75">
      <c r="A52" s="90">
        <v>39783</v>
      </c>
      <c r="B52" s="106">
        <v>0.6548611111111111</v>
      </c>
      <c r="C52" s="91">
        <v>196.31046055555558</v>
      </c>
      <c r="D52" s="28">
        <v>18.650066666666664</v>
      </c>
      <c r="E52" s="98">
        <v>195.9960986111111</v>
      </c>
      <c r="F52" s="29">
        <v>18.777288888888886</v>
      </c>
      <c r="G52" s="28">
        <v>197.0742772222222</v>
      </c>
      <c r="H52" s="28">
        <v>20.540580555555557</v>
      </c>
      <c r="I52" s="98">
        <f t="shared" si="0"/>
        <v>0.3237841787373704</v>
      </c>
      <c r="J52" s="37" t="str">
        <f t="shared" si="5"/>
        <v>-</v>
      </c>
      <c r="K52" s="28">
        <f t="shared" si="1"/>
        <v>2.022813034289501</v>
      </c>
      <c r="L52" s="36" t="str">
        <f t="shared" si="5"/>
        <v>-</v>
      </c>
      <c r="M52" s="98">
        <f t="shared" si="2"/>
        <v>2.0346950458302313</v>
      </c>
      <c r="N52" s="37" t="str">
        <f t="shared" si="6"/>
        <v>-</v>
      </c>
      <c r="O52" s="28">
        <f t="shared" si="11"/>
        <v>2.0346950458302313</v>
      </c>
      <c r="P52" s="66" t="str">
        <f t="shared" si="3"/>
        <v>-</v>
      </c>
      <c r="Q52" s="98">
        <f t="shared" si="12"/>
        <v>4.381292258857103</v>
      </c>
      <c r="R52" s="89" t="str">
        <f t="shared" si="9"/>
        <v>-</v>
      </c>
      <c r="S52" s="28">
        <f t="shared" si="13"/>
        <v>9.91895937543254</v>
      </c>
      <c r="T52" s="89" t="str">
        <f t="shared" si="4"/>
        <v>-</v>
      </c>
    </row>
    <row r="53" spans="1:20" ht="12.75">
      <c r="A53" s="90">
        <v>39783</v>
      </c>
      <c r="B53" s="106">
        <v>0.6555555555555556</v>
      </c>
      <c r="C53" s="91">
        <v>196.54149</v>
      </c>
      <c r="D53" s="28">
        <v>18.604036111111114</v>
      </c>
      <c r="E53" s="98">
        <v>196.23182694444444</v>
      </c>
      <c r="F53" s="29">
        <v>18.729</v>
      </c>
      <c r="G53" s="28">
        <v>197.31613611111112</v>
      </c>
      <c r="H53" s="28">
        <v>20.488875</v>
      </c>
      <c r="I53" s="98">
        <f t="shared" si="0"/>
        <v>0.3188796135223829</v>
      </c>
      <c r="J53" s="37" t="str">
        <f t="shared" si="5"/>
        <v>-</v>
      </c>
      <c r="K53" s="28">
        <f t="shared" si="1"/>
        <v>2.021251059756197</v>
      </c>
      <c r="L53" s="36" t="str">
        <f t="shared" si="5"/>
        <v>-</v>
      </c>
      <c r="M53" s="98">
        <f t="shared" si="2"/>
        <v>2.0347854503121967</v>
      </c>
      <c r="N53" s="37" t="str">
        <f t="shared" si="6"/>
        <v>-</v>
      </c>
      <c r="O53" s="28">
        <f t="shared" si="11"/>
        <v>2.0347854503121967</v>
      </c>
      <c r="P53" s="66" t="str">
        <f t="shared" si="3"/>
        <v>-</v>
      </c>
      <c r="Q53" s="98">
        <f t="shared" si="12"/>
        <v>4.3749161235907765</v>
      </c>
      <c r="R53" s="89" t="str">
        <f t="shared" si="9"/>
        <v>-</v>
      </c>
      <c r="S53" s="28">
        <f t="shared" si="13"/>
        <v>9.886172372880248</v>
      </c>
      <c r="T53" s="89" t="str">
        <f t="shared" si="4"/>
        <v>-</v>
      </c>
    </row>
    <row r="54" spans="1:20" ht="12.75">
      <c r="A54" s="90">
        <v>39783</v>
      </c>
      <c r="B54" s="106">
        <v>0.65625</v>
      </c>
      <c r="C54" s="91">
        <v>196.77231055555558</v>
      </c>
      <c r="D54" s="28">
        <v>18.55735</v>
      </c>
      <c r="E54" s="98">
        <v>196.4673288888889</v>
      </c>
      <c r="F54" s="29">
        <v>18.680019444444447</v>
      </c>
      <c r="G54" s="28">
        <v>197.55774000000002</v>
      </c>
      <c r="H54" s="28">
        <v>20.436463888888888</v>
      </c>
      <c r="I54" s="98">
        <f t="shared" si="0"/>
        <v>0.31397521434261666</v>
      </c>
      <c r="J54" s="37" t="str">
        <f t="shared" si="5"/>
        <v>-</v>
      </c>
      <c r="K54" s="28">
        <f t="shared" si="1"/>
        <v>2.0196983782949482</v>
      </c>
      <c r="L54" s="36" t="str">
        <f t="shared" si="5"/>
        <v>-</v>
      </c>
      <c r="M54" s="98">
        <f t="shared" si="2"/>
        <v>2.0348778894683095</v>
      </c>
      <c r="N54" s="37" t="str">
        <f t="shared" si="6"/>
        <v>-</v>
      </c>
      <c r="O54" s="28">
        <f t="shared" si="11"/>
        <v>2.0348778894683095</v>
      </c>
      <c r="P54" s="66" t="str">
        <f t="shared" si="3"/>
        <v>-</v>
      </c>
      <c r="Q54" s="98">
        <f t="shared" si="12"/>
        <v>4.368551482105874</v>
      </c>
      <c r="R54" s="89" t="str">
        <f t="shared" si="9"/>
        <v>-</v>
      </c>
      <c r="S54" s="28">
        <f t="shared" si="13"/>
        <v>9.853475714275572</v>
      </c>
      <c r="T54" s="89" t="str">
        <f t="shared" si="4"/>
        <v>-</v>
      </c>
    </row>
    <row r="55" spans="1:20" ht="12.75">
      <c r="A55" s="90">
        <v>39783</v>
      </c>
      <c r="B55" s="106">
        <v>0.6569444444444444</v>
      </c>
      <c r="C55" s="91">
        <v>197.00291972222223</v>
      </c>
      <c r="D55" s="28">
        <v>18.51000833333333</v>
      </c>
      <c r="E55" s="98">
        <v>196.7026022222222</v>
      </c>
      <c r="F55" s="29">
        <v>18.630352777777777</v>
      </c>
      <c r="G55" s="28">
        <v>197.7990863888889</v>
      </c>
      <c r="H55" s="28">
        <v>20.383347222222223</v>
      </c>
      <c r="I55" s="98">
        <f t="shared" si="0"/>
        <v>0.30907303836128547</v>
      </c>
      <c r="J55" s="37" t="str">
        <f t="shared" si="5"/>
        <v>-</v>
      </c>
      <c r="K55" s="28">
        <f t="shared" si="1"/>
        <v>2.018154917062402</v>
      </c>
      <c r="L55" s="36" t="str">
        <f t="shared" si="5"/>
        <v>-</v>
      </c>
      <c r="M55" s="98">
        <f t="shared" si="2"/>
        <v>2.0349673306829166</v>
      </c>
      <c r="N55" s="37" t="str">
        <f t="shared" si="6"/>
        <v>-</v>
      </c>
      <c r="O55" s="28">
        <f t="shared" si="11"/>
        <v>2.0349673306829166</v>
      </c>
      <c r="P55" s="66" t="str">
        <f t="shared" si="3"/>
        <v>-</v>
      </c>
      <c r="Q55" s="98">
        <f t="shared" si="12"/>
        <v>4.362195286106604</v>
      </c>
      <c r="R55" s="89" t="str">
        <f t="shared" si="9"/>
        <v>-</v>
      </c>
      <c r="S55" s="28">
        <f t="shared" si="13"/>
        <v>9.82085749936148</v>
      </c>
      <c r="T55" s="89" t="str">
        <f t="shared" si="4"/>
        <v>-</v>
      </c>
    </row>
    <row r="56" spans="1:20" ht="12.75">
      <c r="A56" s="90">
        <v>39783</v>
      </c>
      <c r="B56" s="106">
        <v>0.6576388888888889</v>
      </c>
      <c r="C56" s="91">
        <v>197.23331555555555</v>
      </c>
      <c r="D56" s="28">
        <v>18.46201111111111</v>
      </c>
      <c r="E56" s="98">
        <v>196.93764416666667</v>
      </c>
      <c r="F56" s="29">
        <v>18.58</v>
      </c>
      <c r="G56" s="28">
        <v>198.04017194444444</v>
      </c>
      <c r="H56" s="28">
        <v>20.329530555555554</v>
      </c>
      <c r="I56" s="98">
        <f t="shared" si="0"/>
        <v>0.30417395645264417</v>
      </c>
      <c r="J56" s="37" t="str">
        <f t="shared" si="5"/>
        <v>-</v>
      </c>
      <c r="K56" s="28">
        <f t="shared" si="1"/>
        <v>2.0166252537340448</v>
      </c>
      <c r="L56" s="36" t="str">
        <f t="shared" si="5"/>
        <v>-</v>
      </c>
      <c r="M56" s="98">
        <f t="shared" si="2"/>
        <v>2.0350581944663912</v>
      </c>
      <c r="N56" s="37" t="str">
        <f t="shared" si="6"/>
        <v>-</v>
      </c>
      <c r="O56" s="28">
        <f t="shared" si="11"/>
        <v>2.0350581944663912</v>
      </c>
      <c r="P56" s="66" t="str">
        <f t="shared" si="3"/>
        <v>-</v>
      </c>
      <c r="Q56" s="98">
        <f t="shared" si="12"/>
        <v>4.35585740465308</v>
      </c>
      <c r="R56" s="89" t="str">
        <f t="shared" si="9"/>
        <v>-</v>
      </c>
      <c r="S56" s="28">
        <f t="shared" si="13"/>
        <v>9.78836210081144</v>
      </c>
      <c r="T56" s="89" t="str">
        <f t="shared" si="4"/>
        <v>-</v>
      </c>
    </row>
    <row r="57" spans="1:20" ht="12.75">
      <c r="A57" s="90">
        <v>39783</v>
      </c>
      <c r="B57" s="106">
        <v>0.6583333333333333</v>
      </c>
      <c r="C57" s="91">
        <v>197.463495</v>
      </c>
      <c r="D57" s="28">
        <v>18.413361111111108</v>
      </c>
      <c r="E57" s="98">
        <v>197.1724522222222</v>
      </c>
      <c r="F57" s="29">
        <v>18.52896111111111</v>
      </c>
      <c r="G57" s="28">
        <v>198.28099444444445</v>
      </c>
      <c r="H57" s="28">
        <v>20.275016666666666</v>
      </c>
      <c r="I57" s="98">
        <f t="shared" si="0"/>
        <v>0.299276576023255</v>
      </c>
      <c r="J57" s="37" t="str">
        <f t="shared" si="5"/>
        <v>-</v>
      </c>
      <c r="K57" s="28">
        <f t="shared" si="1"/>
        <v>2.015109562587415</v>
      </c>
      <c r="L57" s="36" t="str">
        <f t="shared" si="5"/>
        <v>-</v>
      </c>
      <c r="M57" s="98">
        <f t="shared" si="2"/>
        <v>2.0351528811565465</v>
      </c>
      <c r="N57" s="37" t="str">
        <f t="shared" si="6"/>
        <v>-</v>
      </c>
      <c r="O57" s="28">
        <f t="shared" si="11"/>
        <v>2.0351528811565465</v>
      </c>
      <c r="P57" s="66" t="str">
        <f t="shared" si="3"/>
        <v>-</v>
      </c>
      <c r="Q57" s="98">
        <f t="shared" si="12"/>
        <v>4.349539019767217</v>
      </c>
      <c r="R57" s="89" t="str">
        <f t="shared" si="9"/>
        <v>-</v>
      </c>
      <c r="S57" s="28">
        <f t="shared" si="13"/>
        <v>9.755993117954592</v>
      </c>
      <c r="T57" s="89" t="str">
        <f t="shared" si="4"/>
        <v>-</v>
      </c>
    </row>
    <row r="58" spans="1:20" ht="12.75">
      <c r="A58" s="90">
        <v>39783</v>
      </c>
      <c r="B58" s="106">
        <v>0.6590277777777778</v>
      </c>
      <c r="C58" s="91">
        <v>197.69345583333333</v>
      </c>
      <c r="D58" s="28">
        <v>18.364061111111113</v>
      </c>
      <c r="E58" s="98">
        <v>197.40702361111113</v>
      </c>
      <c r="F58" s="29">
        <v>18.477238888888888</v>
      </c>
      <c r="G58" s="28">
        <v>198.52155083333335</v>
      </c>
      <c r="H58" s="28">
        <v>20.219802777777776</v>
      </c>
      <c r="I58" s="98">
        <f t="shared" si="0"/>
        <v>0.29438158739171083</v>
      </c>
      <c r="J58" s="37" t="str">
        <f t="shared" si="5"/>
        <v>-</v>
      </c>
      <c r="K58" s="28">
        <f t="shared" si="1"/>
        <v>2.0136023133874654</v>
      </c>
      <c r="L58" s="36" t="str">
        <f t="shared" si="5"/>
        <v>-</v>
      </c>
      <c r="M58" s="98">
        <f t="shared" si="2"/>
        <v>2.0352463737841995</v>
      </c>
      <c r="N58" s="37" t="str">
        <f t="shared" si="6"/>
        <v>-</v>
      </c>
      <c r="O58" s="28">
        <f t="shared" si="11"/>
        <v>2.0352463737841995</v>
      </c>
      <c r="P58" s="66" t="str">
        <f t="shared" si="3"/>
        <v>-</v>
      </c>
      <c r="Q58" s="98">
        <f t="shared" si="12"/>
        <v>4.343230274563376</v>
      </c>
      <c r="R58" s="89" t="str">
        <f t="shared" si="9"/>
        <v>-</v>
      </c>
      <c r="S58" s="28">
        <f t="shared" si="13"/>
        <v>9.723707224061652</v>
      </c>
      <c r="T58" s="89" t="str">
        <f t="shared" si="4"/>
        <v>-</v>
      </c>
    </row>
    <row r="59" spans="1:20" ht="12.75">
      <c r="A59" s="90">
        <v>39783</v>
      </c>
      <c r="B59" s="106">
        <v>0.6597222222222222</v>
      </c>
      <c r="C59" s="91">
        <v>197.92319555555554</v>
      </c>
      <c r="D59" s="28">
        <v>18.31411111111111</v>
      </c>
      <c r="E59" s="98">
        <v>197.64135583333334</v>
      </c>
      <c r="F59" s="29">
        <v>18.42483888888889</v>
      </c>
      <c r="G59" s="28">
        <v>198.7618388888889</v>
      </c>
      <c r="H59" s="28">
        <v>20.163891666666665</v>
      </c>
      <c r="I59" s="98">
        <f t="shared" si="0"/>
        <v>0.28949135185160185</v>
      </c>
      <c r="J59" s="37" t="str">
        <f t="shared" si="5"/>
        <v>-</v>
      </c>
      <c r="K59" s="28">
        <f t="shared" si="1"/>
        <v>2.0121060841452727</v>
      </c>
      <c r="L59" s="36" t="str">
        <f t="shared" si="5"/>
        <v>-</v>
      </c>
      <c r="M59" s="98">
        <f t="shared" si="2"/>
        <v>2.0353363228741292</v>
      </c>
      <c r="N59" s="37" t="str">
        <f t="shared" si="6"/>
        <v>-</v>
      </c>
      <c r="O59" s="28">
        <f t="shared" si="11"/>
        <v>2.0353363228741292</v>
      </c>
      <c r="P59" s="66" t="str">
        <f t="shared" si="3"/>
        <v>-</v>
      </c>
      <c r="Q59" s="98">
        <f t="shared" si="12"/>
        <v>4.3369337588710035</v>
      </c>
      <c r="R59" s="89" t="str">
        <f t="shared" si="9"/>
        <v>-</v>
      </c>
      <c r="S59" s="28">
        <f t="shared" si="13"/>
        <v>9.691517833412796</v>
      </c>
      <c r="T59" s="89" t="str">
        <f t="shared" si="4"/>
        <v>-</v>
      </c>
    </row>
    <row r="60" spans="1:20" ht="12.75">
      <c r="A60" s="90">
        <v>39783</v>
      </c>
      <c r="B60" s="106">
        <v>0.6604166666666667</v>
      </c>
      <c r="C60" s="91">
        <v>198.15271222222222</v>
      </c>
      <c r="D60" s="28">
        <v>18.263513888888887</v>
      </c>
      <c r="E60" s="98">
        <v>197.87544666666668</v>
      </c>
      <c r="F60" s="29">
        <v>18.371755555555556</v>
      </c>
      <c r="G60" s="28">
        <v>199.00185583333334</v>
      </c>
      <c r="H60" s="28">
        <v>20.107288888888892</v>
      </c>
      <c r="I60" s="98">
        <f t="shared" si="0"/>
        <v>0.2846031838098556</v>
      </c>
      <c r="J60" s="37" t="str">
        <f t="shared" si="5"/>
        <v>-</v>
      </c>
      <c r="K60" s="28">
        <f t="shared" si="1"/>
        <v>2.010623013716114</v>
      </c>
      <c r="L60" s="36" t="str">
        <f t="shared" si="5"/>
        <v>-</v>
      </c>
      <c r="M60" s="98">
        <f t="shared" si="2"/>
        <v>2.0354318465162566</v>
      </c>
      <c r="N60" s="37" t="str">
        <f t="shared" si="6"/>
        <v>-</v>
      </c>
      <c r="O60" s="28">
        <f t="shared" si="11"/>
        <v>2.0354318465162566</v>
      </c>
      <c r="P60" s="66" t="str">
        <f t="shared" si="3"/>
        <v>-</v>
      </c>
      <c r="Q60" s="98">
        <f t="shared" si="12"/>
        <v>4.3306580440422255</v>
      </c>
      <c r="R60" s="89" t="str">
        <f t="shared" si="9"/>
        <v>-</v>
      </c>
      <c r="S60" s="28">
        <f t="shared" si="13"/>
        <v>9.659459970536648</v>
      </c>
      <c r="T60" s="89" t="str">
        <f t="shared" si="4"/>
        <v>-</v>
      </c>
    </row>
    <row r="61" spans="1:20" ht="12.75">
      <c r="A61" s="90">
        <v>39783</v>
      </c>
      <c r="B61" s="106">
        <v>0.6611111111111111</v>
      </c>
      <c r="C61" s="91">
        <v>198.38200305555557</v>
      </c>
      <c r="D61" s="28">
        <v>18.212269444444445</v>
      </c>
      <c r="E61" s="98">
        <v>198.10929333333334</v>
      </c>
      <c r="F61" s="29">
        <v>18.31799722222222</v>
      </c>
      <c r="G61" s="28">
        <v>199.2415988888889</v>
      </c>
      <c r="H61" s="28">
        <v>20.049991666666667</v>
      </c>
      <c r="I61" s="98">
        <f t="shared" si="0"/>
        <v>0.279720554712204</v>
      </c>
      <c r="J61" s="37" t="str">
        <f t="shared" si="5"/>
        <v>-</v>
      </c>
      <c r="K61" s="28">
        <f t="shared" si="1"/>
        <v>2.0091504491298924</v>
      </c>
      <c r="L61" s="36" t="str">
        <f t="shared" si="5"/>
        <v>-</v>
      </c>
      <c r="M61" s="98">
        <f t="shared" si="2"/>
        <v>2.0355233358789735</v>
      </c>
      <c r="N61" s="37" t="str">
        <f t="shared" si="6"/>
        <v>-</v>
      </c>
      <c r="O61" s="28">
        <f t="shared" si="11"/>
        <v>2.0355233358789735</v>
      </c>
      <c r="P61" s="66" t="str">
        <f t="shared" si="3"/>
        <v>-</v>
      </c>
      <c r="Q61" s="98">
        <f t="shared" si="12"/>
        <v>4.32439433972107</v>
      </c>
      <c r="R61" s="89" t="str">
        <f t="shared" si="9"/>
        <v>-</v>
      </c>
      <c r="S61" s="28">
        <f t="shared" si="13"/>
        <v>9.62749778451136</v>
      </c>
      <c r="T61" s="89" t="str">
        <f t="shared" si="4"/>
        <v>-</v>
      </c>
    </row>
    <row r="62" spans="1:20" ht="12.75">
      <c r="A62" s="90">
        <v>39783</v>
      </c>
      <c r="B62" s="106">
        <v>0.6618055555555555</v>
      </c>
      <c r="C62" s="91">
        <v>198.61106555555554</v>
      </c>
      <c r="D62" s="28">
        <v>18.160380555555555</v>
      </c>
      <c r="E62" s="98">
        <v>198.34289333333334</v>
      </c>
      <c r="F62" s="29">
        <v>18.263561111111112</v>
      </c>
      <c r="G62" s="28">
        <v>199.48106583333333</v>
      </c>
      <c r="H62" s="28">
        <v>19.992002777777778</v>
      </c>
      <c r="I62" s="98">
        <f t="shared" si="0"/>
        <v>0.27484168531096514</v>
      </c>
      <c r="J62" s="37" t="str">
        <f t="shared" si="5"/>
        <v>-</v>
      </c>
      <c r="K62" s="28">
        <f t="shared" si="1"/>
        <v>2.0076884009633384</v>
      </c>
      <c r="L62" s="36" t="str">
        <f t="shared" si="5"/>
        <v>-</v>
      </c>
      <c r="M62" s="98">
        <f t="shared" si="2"/>
        <v>2.035615560036689</v>
      </c>
      <c r="N62" s="37" t="str">
        <f t="shared" si="6"/>
        <v>-</v>
      </c>
      <c r="O62" s="28">
        <f t="shared" si="11"/>
        <v>2.035615560036689</v>
      </c>
      <c r="P62" s="66" t="str">
        <f t="shared" si="3"/>
        <v>-</v>
      </c>
      <c r="Q62" s="98">
        <f t="shared" si="12"/>
        <v>4.318145646310993</v>
      </c>
      <c r="R62" s="89" t="str">
        <f t="shared" si="9"/>
        <v>-</v>
      </c>
      <c r="S62" s="28">
        <f t="shared" si="13"/>
        <v>9.595642569188215</v>
      </c>
      <c r="T62" s="89" t="str">
        <f t="shared" si="4"/>
        <v>-</v>
      </c>
    </row>
    <row r="63" spans="1:20" ht="12.75">
      <c r="A63" s="90">
        <v>39783</v>
      </c>
      <c r="B63" s="106">
        <v>0.6625</v>
      </c>
      <c r="C63" s="91">
        <v>198.83989805555555</v>
      </c>
      <c r="D63" s="28">
        <v>18.107847222222222</v>
      </c>
      <c r="E63" s="98">
        <v>198.57624416666667</v>
      </c>
      <c r="F63" s="29">
        <v>18.20845</v>
      </c>
      <c r="G63" s="28">
        <v>199.7202536111111</v>
      </c>
      <c r="H63" s="28">
        <v>19.933325</v>
      </c>
      <c r="I63" s="98">
        <f t="shared" si="0"/>
        <v>0.26996873185766407</v>
      </c>
      <c r="J63" s="37" t="str">
        <f t="shared" si="5"/>
        <v>-</v>
      </c>
      <c r="K63" s="28">
        <f t="shared" si="1"/>
        <v>2.006238766019954</v>
      </c>
      <c r="L63" s="36" t="str">
        <f t="shared" si="5"/>
        <v>-</v>
      </c>
      <c r="M63" s="98">
        <f t="shared" si="2"/>
        <v>2.0357081165669357</v>
      </c>
      <c r="N63" s="37" t="str">
        <f t="shared" si="6"/>
        <v>-</v>
      </c>
      <c r="O63" s="28">
        <f t="shared" si="11"/>
        <v>2.0357081165669357</v>
      </c>
      <c r="P63" s="66" t="str">
        <f t="shared" si="3"/>
        <v>-</v>
      </c>
      <c r="Q63" s="98">
        <f t="shared" si="12"/>
        <v>4.311915614444554</v>
      </c>
      <c r="R63" s="89" t="str">
        <f t="shared" si="9"/>
        <v>-</v>
      </c>
      <c r="S63" s="28">
        <f t="shared" si="13"/>
        <v>9.563912005006815</v>
      </c>
      <c r="T63" s="89" t="str">
        <f t="shared" si="4"/>
        <v>-</v>
      </c>
    </row>
    <row r="64" spans="1:20" ht="12.75">
      <c r="A64" s="90">
        <v>39783</v>
      </c>
      <c r="B64" s="106">
        <v>0.6631944444444444</v>
      </c>
      <c r="C64" s="91">
        <v>199.0684975</v>
      </c>
      <c r="D64" s="28">
        <v>18.054672222222223</v>
      </c>
      <c r="E64" s="98">
        <v>198.8093438888889</v>
      </c>
      <c r="F64" s="29">
        <v>18.15266388888889</v>
      </c>
      <c r="G64" s="28">
        <v>199.95916055555554</v>
      </c>
      <c r="H64" s="28">
        <v>19.87396111111111</v>
      </c>
      <c r="I64" s="98">
        <f t="shared" si="0"/>
        <v>0.26510009753535785</v>
      </c>
      <c r="J64" s="37" t="str">
        <f t="shared" si="5"/>
        <v>-</v>
      </c>
      <c r="K64" s="28">
        <f t="shared" si="1"/>
        <v>2.0048019693920676</v>
      </c>
      <c r="L64" s="36" t="str">
        <f t="shared" si="5"/>
        <v>-</v>
      </c>
      <c r="M64" s="98">
        <f t="shared" si="2"/>
        <v>2.035803370241152</v>
      </c>
      <c r="N64" s="37" t="str">
        <f t="shared" si="6"/>
        <v>-</v>
      </c>
      <c r="O64" s="28">
        <f t="shared" si="11"/>
        <v>2.035803370241152</v>
      </c>
      <c r="P64" s="66" t="str">
        <f t="shared" si="3"/>
        <v>-</v>
      </c>
      <c r="Q64" s="98">
        <f t="shared" si="12"/>
        <v>4.3057054371685775</v>
      </c>
      <c r="R64" s="89" t="str">
        <f t="shared" si="9"/>
        <v>-</v>
      </c>
      <c r="S64" s="28">
        <f t="shared" si="13"/>
        <v>9.532309480517842</v>
      </c>
      <c r="T64" s="89" t="str">
        <f t="shared" si="4"/>
        <v>-</v>
      </c>
    </row>
    <row r="65" spans="1:20" ht="12.75">
      <c r="A65" s="90">
        <v>39783</v>
      </c>
      <c r="B65" s="106">
        <v>0.6638888888888889</v>
      </c>
      <c r="C65" s="91">
        <v>199.29686222222222</v>
      </c>
      <c r="D65" s="28">
        <v>18.000858333333333</v>
      </c>
      <c r="E65" s="98">
        <v>199.04218972222222</v>
      </c>
      <c r="F65" s="29">
        <v>18.096208333333333</v>
      </c>
      <c r="G65" s="28">
        <v>200.19778333333335</v>
      </c>
      <c r="H65" s="28">
        <v>19.81391111111111</v>
      </c>
      <c r="I65" s="98">
        <f t="shared" si="0"/>
        <v>0.2602382598198389</v>
      </c>
      <c r="J65" s="37" t="str">
        <f t="shared" si="5"/>
        <v>-</v>
      </c>
      <c r="K65" s="28">
        <f t="shared" si="1"/>
        <v>2.003374727420741</v>
      </c>
      <c r="L65" s="36" t="str">
        <f t="shared" si="5"/>
        <v>-</v>
      </c>
      <c r="M65" s="98">
        <f t="shared" si="2"/>
        <v>2.0358962100845615</v>
      </c>
      <c r="N65" s="37" t="str">
        <f t="shared" si="6"/>
        <v>-</v>
      </c>
      <c r="O65" s="28">
        <f t="shared" si="11"/>
        <v>2.0358962100845615</v>
      </c>
      <c r="P65" s="66" t="str">
        <f t="shared" si="3"/>
        <v>-</v>
      </c>
      <c r="Q65" s="98">
        <f t="shared" si="12"/>
        <v>4.299509197325142</v>
      </c>
      <c r="R65" s="89" t="str">
        <f t="shared" si="9"/>
        <v>-</v>
      </c>
      <c r="S65" s="28">
        <f t="shared" si="13"/>
        <v>9.5008110541823</v>
      </c>
      <c r="T65" s="89" t="str">
        <f t="shared" si="4"/>
        <v>-</v>
      </c>
    </row>
    <row r="66" spans="1:20" ht="12.75">
      <c r="A66" s="90">
        <v>39783</v>
      </c>
      <c r="B66" s="106">
        <v>0.6645833333333333</v>
      </c>
      <c r="C66" s="91">
        <v>199.52498944444446</v>
      </c>
      <c r="D66" s="28">
        <v>17.946402777777777</v>
      </c>
      <c r="E66" s="98">
        <v>199.27477944444445</v>
      </c>
      <c r="F66" s="29">
        <v>18.039083333333334</v>
      </c>
      <c r="G66" s="28">
        <v>200.43612055555556</v>
      </c>
      <c r="H66" s="28">
        <v>19.75317777777778</v>
      </c>
      <c r="I66" s="98">
        <f t="shared" si="0"/>
        <v>0.25538424944374233</v>
      </c>
      <c r="J66" s="37" t="str">
        <f t="shared" si="5"/>
        <v>-</v>
      </c>
      <c r="K66" s="28">
        <f t="shared" si="1"/>
        <v>2.001962522399122</v>
      </c>
      <c r="L66" s="36" t="str">
        <f t="shared" si="5"/>
        <v>-</v>
      </c>
      <c r="M66" s="98">
        <f t="shared" si="2"/>
        <v>2.035989287896182</v>
      </c>
      <c r="N66" s="37" t="str">
        <f t="shared" si="6"/>
        <v>-</v>
      </c>
      <c r="O66" s="28">
        <f t="shared" si="11"/>
        <v>2.035989287896182</v>
      </c>
      <c r="P66" s="66" t="str">
        <f t="shared" si="3"/>
        <v>-</v>
      </c>
      <c r="Q66" s="98">
        <f t="shared" si="12"/>
        <v>4.293336059739046</v>
      </c>
      <c r="R66" s="89" t="str">
        <f t="shared" si="9"/>
        <v>-</v>
      </c>
      <c r="S66" s="28">
        <f t="shared" si="13"/>
        <v>9.469457398693752</v>
      </c>
      <c r="T66" s="89" t="str">
        <f t="shared" si="4"/>
        <v>-</v>
      </c>
    </row>
    <row r="67" spans="1:20" ht="12.75">
      <c r="A67" s="90">
        <v>39783</v>
      </c>
      <c r="B67" s="106">
        <v>0.6652777777777777</v>
      </c>
      <c r="C67" s="91">
        <v>199.75287777777777</v>
      </c>
      <c r="D67" s="28">
        <v>17.89131111111111</v>
      </c>
      <c r="E67" s="98">
        <v>199.50711083333334</v>
      </c>
      <c r="F67" s="29">
        <v>17.981288888888887</v>
      </c>
      <c r="G67" s="28">
        <v>200.6741688888889</v>
      </c>
      <c r="H67" s="28">
        <v>19.69176388888889</v>
      </c>
      <c r="I67" s="98">
        <f t="shared" si="0"/>
        <v>0.2505373427597355</v>
      </c>
      <c r="J67" s="37" t="str">
        <f t="shared" si="5"/>
        <v>-</v>
      </c>
      <c r="K67" s="28">
        <f t="shared" si="1"/>
        <v>2.0005619283880924</v>
      </c>
      <c r="L67" s="36" t="str">
        <f t="shared" si="5"/>
        <v>-</v>
      </c>
      <c r="M67" s="98">
        <f t="shared" si="2"/>
        <v>2.0360842463077646</v>
      </c>
      <c r="N67" s="37" t="str">
        <f t="shared" si="6"/>
        <v>-</v>
      </c>
      <c r="O67" s="28">
        <f t="shared" si="11"/>
        <v>2.0360842463077646</v>
      </c>
      <c r="P67" s="66" t="str">
        <f t="shared" si="3"/>
        <v>-</v>
      </c>
      <c r="Q67" s="98">
        <f t="shared" si="12"/>
        <v>4.287183517455592</v>
      </c>
      <c r="R67" s="89" t="str">
        <f t="shared" si="9"/>
        <v>-</v>
      </c>
      <c r="S67" s="28">
        <f t="shared" si="13"/>
        <v>9.438236433900679</v>
      </c>
      <c r="T67" s="89" t="str">
        <f t="shared" si="4"/>
        <v>-</v>
      </c>
    </row>
    <row r="68" spans="1:20" ht="12.75">
      <c r="A68" s="90">
        <v>39783</v>
      </c>
      <c r="B68" s="106">
        <v>0.6659722222222222</v>
      </c>
      <c r="C68" s="91">
        <v>199.98052444444446</v>
      </c>
      <c r="D68" s="28">
        <v>17.835583333333332</v>
      </c>
      <c r="E68" s="98">
        <v>199.73918166666667</v>
      </c>
      <c r="F68" s="29">
        <v>17.92282777777778</v>
      </c>
      <c r="G68" s="28">
        <v>200.91192666666666</v>
      </c>
      <c r="H68" s="28">
        <v>19.629669444444446</v>
      </c>
      <c r="I68" s="98">
        <f t="shared" si="0"/>
        <v>0.24569869355617782</v>
      </c>
      <c r="J68" s="37" t="str">
        <f t="shared" si="5"/>
        <v>-</v>
      </c>
      <c r="K68" s="28">
        <f t="shared" si="1"/>
        <v>1.9991732892974676</v>
      </c>
      <c r="L68" s="36" t="str">
        <f t="shared" si="5"/>
        <v>-</v>
      </c>
      <c r="M68" s="98">
        <f t="shared" si="2"/>
        <v>2.0361788982093687</v>
      </c>
      <c r="N68" s="37" t="str">
        <f t="shared" si="6"/>
        <v>-</v>
      </c>
      <c r="O68" s="28">
        <f t="shared" si="11"/>
        <v>2.0361788982093687</v>
      </c>
      <c r="P68" s="66" t="str">
        <f t="shared" si="3"/>
        <v>-</v>
      </c>
      <c r="Q68" s="98">
        <f t="shared" si="12"/>
        <v>4.281050881063014</v>
      </c>
      <c r="R68" s="89" t="str">
        <f t="shared" si="9"/>
        <v>-</v>
      </c>
      <c r="S68" s="28">
        <f t="shared" si="13"/>
        <v>9.407145871103157</v>
      </c>
      <c r="T68" s="89" t="str">
        <f t="shared" si="4"/>
        <v>-</v>
      </c>
    </row>
    <row r="69" spans="1:20" ht="12.75">
      <c r="A69" s="90">
        <v>39783</v>
      </c>
      <c r="B69" s="106">
        <v>0.6666666666666666</v>
      </c>
      <c r="C69" s="91">
        <v>200.20792749999998</v>
      </c>
      <c r="D69" s="28">
        <v>17.77922222222222</v>
      </c>
      <c r="E69" s="98">
        <v>199.9709897222222</v>
      </c>
      <c r="F69" s="29">
        <v>17.8637</v>
      </c>
      <c r="G69" s="28">
        <v>201.1493913888889</v>
      </c>
      <c r="H69" s="28">
        <v>19.566897222222224</v>
      </c>
      <c r="I69" s="98">
        <f t="shared" si="0"/>
        <v>0.2408682698505946</v>
      </c>
      <c r="J69" s="37" t="str">
        <f t="shared" si="5"/>
        <v>-</v>
      </c>
      <c r="K69" s="28">
        <f t="shared" si="1"/>
        <v>1.9977962639060443</v>
      </c>
      <c r="L69" s="36" t="str">
        <f t="shared" si="5"/>
        <v>-</v>
      </c>
      <c r="M69" s="98">
        <f t="shared" si="2"/>
        <v>2.0362752967056297</v>
      </c>
      <c r="N69" s="37" t="str">
        <f t="shared" si="6"/>
        <v>-</v>
      </c>
      <c r="O69" s="28">
        <f t="shared" si="11"/>
        <v>2.0362752967056297</v>
      </c>
      <c r="P69" s="66" t="str">
        <f t="shared" si="3"/>
        <v>-</v>
      </c>
      <c r="Q69" s="98">
        <f t="shared" si="12"/>
        <v>4.2749398304622686</v>
      </c>
      <c r="R69" s="89" t="str">
        <f t="shared" si="9"/>
        <v>-</v>
      </c>
      <c r="S69" s="28">
        <f t="shared" si="13"/>
        <v>9.37619255805478</v>
      </c>
      <c r="T69" s="89" t="str">
        <f t="shared" si="4"/>
        <v>-</v>
      </c>
    </row>
    <row r="70" spans="1:20" ht="12.75">
      <c r="A70" s="90">
        <v>39783</v>
      </c>
      <c r="B70" s="106">
        <v>0.6673611111111111</v>
      </c>
      <c r="C70" s="91">
        <v>200.43508472222223</v>
      </c>
      <c r="D70" s="28">
        <v>17.722227777777775</v>
      </c>
      <c r="E70" s="98">
        <v>200.2025325</v>
      </c>
      <c r="F70" s="29">
        <v>17.803911111111113</v>
      </c>
      <c r="G70" s="28">
        <v>201.38656055555555</v>
      </c>
      <c r="H70" s="28">
        <v>19.50344722222222</v>
      </c>
      <c r="I70" s="98">
        <f t="shared" si="0"/>
        <v>0.2360490495765001</v>
      </c>
      <c r="J70" s="37" t="str">
        <f t="shared" si="5"/>
        <v>-</v>
      </c>
      <c r="K70" s="28">
        <f t="shared" si="1"/>
        <v>1.9964306281449278</v>
      </c>
      <c r="L70" s="36" t="str">
        <f t="shared" si="5"/>
        <v>-</v>
      </c>
      <c r="M70" s="98">
        <f t="shared" si="2"/>
        <v>2.036368656203839</v>
      </c>
      <c r="N70" s="37" t="str">
        <f t="shared" si="6"/>
        <v>-</v>
      </c>
      <c r="O70" s="28">
        <f t="shared" si="11"/>
        <v>2.036368656203839</v>
      </c>
      <c r="P70" s="66" t="str">
        <f t="shared" si="3"/>
        <v>-</v>
      </c>
      <c r="Q70" s="98">
        <f t="shared" si="12"/>
        <v>4.268848333925266</v>
      </c>
      <c r="R70" s="89" t="str">
        <f t="shared" si="9"/>
        <v>-</v>
      </c>
      <c r="S70" s="28">
        <f t="shared" si="13"/>
        <v>9.345370108996493</v>
      </c>
      <c r="T70" s="89" t="str">
        <f t="shared" si="4"/>
        <v>-</v>
      </c>
    </row>
    <row r="71" spans="1:20" ht="12.75">
      <c r="A71" s="90">
        <v>39783</v>
      </c>
      <c r="B71" s="106">
        <v>0.6680555555555556</v>
      </c>
      <c r="C71" s="91">
        <v>200.66199416666666</v>
      </c>
      <c r="D71" s="28">
        <v>17.664602777777777</v>
      </c>
      <c r="E71" s="98">
        <v>200.43380805555557</v>
      </c>
      <c r="F71" s="29">
        <v>17.743461111111113</v>
      </c>
      <c r="G71" s="28">
        <v>201.6234325</v>
      </c>
      <c r="H71" s="28">
        <v>19.439325</v>
      </c>
      <c r="I71" s="98">
        <f t="shared" si="0"/>
        <v>0.2312408992276181</v>
      </c>
      <c r="J71" s="37" t="str">
        <f t="shared" si="5"/>
        <v>-</v>
      </c>
      <c r="K71" s="28">
        <f t="shared" si="1"/>
        <v>1.9950788570518374</v>
      </c>
      <c r="L71" s="36" t="str">
        <f t="shared" si="5"/>
        <v>-</v>
      </c>
      <c r="M71" s="98">
        <f t="shared" si="2"/>
        <v>2.036463629510239</v>
      </c>
      <c r="N71" s="37" t="str">
        <f t="shared" si="6"/>
        <v>-</v>
      </c>
      <c r="O71" s="28">
        <f t="shared" si="11"/>
        <v>2.036463629510239</v>
      </c>
      <c r="P71" s="66" t="str">
        <f t="shared" si="3"/>
        <v>-</v>
      </c>
      <c r="Q71" s="98">
        <f t="shared" si="12"/>
        <v>4.262783385789694</v>
      </c>
      <c r="R71" s="89" t="str">
        <f t="shared" si="9"/>
        <v>-</v>
      </c>
      <c r="S71" s="28">
        <f t="shared" si="13"/>
        <v>9.314708245761812</v>
      </c>
      <c r="T71" s="89" t="str">
        <f t="shared" si="4"/>
        <v>-</v>
      </c>
    </row>
    <row r="72" spans="1:20" ht="12.75">
      <c r="A72" s="90">
        <v>39783</v>
      </c>
      <c r="B72" s="106">
        <v>0.66875</v>
      </c>
      <c r="C72" s="91">
        <v>200.88865388888888</v>
      </c>
      <c r="D72" s="28">
        <v>17.606347222222222</v>
      </c>
      <c r="E72" s="98">
        <v>200.66481416666667</v>
      </c>
      <c r="F72" s="29">
        <v>17.68235</v>
      </c>
      <c r="G72" s="28">
        <v>201.86000444444443</v>
      </c>
      <c r="H72" s="28">
        <v>19.374530555555555</v>
      </c>
      <c r="I72" s="98">
        <f t="shared" si="0"/>
        <v>0.2264450119341536</v>
      </c>
      <c r="J72" s="37" t="str">
        <f t="shared" si="5"/>
        <v>-</v>
      </c>
      <c r="K72" s="28">
        <f t="shared" si="1"/>
        <v>1.9937404642000303</v>
      </c>
      <c r="L72" s="36" t="str">
        <f t="shared" si="5"/>
        <v>-</v>
      </c>
      <c r="M72" s="98">
        <f t="shared" si="2"/>
        <v>2.036559785711234</v>
      </c>
      <c r="N72" s="37" t="str">
        <f t="shared" si="6"/>
        <v>-</v>
      </c>
      <c r="O72" s="28">
        <f t="shared" si="11"/>
        <v>2.036559785711234</v>
      </c>
      <c r="P72" s="66" t="str">
        <f t="shared" si="3"/>
        <v>-</v>
      </c>
      <c r="Q72" s="98">
        <f t="shared" si="12"/>
        <v>4.256745261845418</v>
      </c>
      <c r="R72" s="89" t="str">
        <f t="shared" si="9"/>
        <v>-</v>
      </c>
      <c r="S72" s="28">
        <f t="shared" si="13"/>
        <v>9.284208763180228</v>
      </c>
      <c r="T72" s="89" t="str">
        <f t="shared" si="4"/>
        <v>-</v>
      </c>
    </row>
    <row r="73" spans="1:20" ht="12.75">
      <c r="A73" s="90">
        <v>39783</v>
      </c>
      <c r="B73" s="106">
        <v>0.6694444444444444</v>
      </c>
      <c r="C73" s="91">
        <v>201.11506138888888</v>
      </c>
      <c r="D73" s="28">
        <v>17.547463888888892</v>
      </c>
      <c r="E73" s="98">
        <v>200.89554888888887</v>
      </c>
      <c r="F73" s="29">
        <v>17.620583333333332</v>
      </c>
      <c r="G73" s="28">
        <v>202.09627444444445</v>
      </c>
      <c r="H73" s="28">
        <v>19.309066666666666</v>
      </c>
      <c r="I73" s="98">
        <f t="shared" si="0"/>
        <v>0.22166284347001627</v>
      </c>
      <c r="J73" s="37" t="str">
        <f t="shared" si="5"/>
        <v>-</v>
      </c>
      <c r="K73" s="28">
        <f t="shared" si="1"/>
        <v>1.9924155576492328</v>
      </c>
      <c r="L73" s="36" t="str">
        <f t="shared" si="5"/>
        <v>-</v>
      </c>
      <c r="M73" s="98">
        <f t="shared" si="2"/>
        <v>2.036654663562165</v>
      </c>
      <c r="N73" s="37" t="str">
        <f t="shared" si="6"/>
        <v>-</v>
      </c>
      <c r="O73" s="28">
        <f t="shared" si="11"/>
        <v>2.036654663562165</v>
      </c>
      <c r="P73" s="66" t="str">
        <f t="shared" si="3"/>
        <v>-</v>
      </c>
      <c r="Q73" s="98">
        <f t="shared" si="12"/>
        <v>4.250733064681414</v>
      </c>
      <c r="R73" s="89" t="str">
        <f t="shared" si="9"/>
        <v>-</v>
      </c>
      <c r="S73" s="28">
        <f t="shared" si="13"/>
        <v>9.253868701492326</v>
      </c>
      <c r="T73" s="89" t="str">
        <f t="shared" si="4"/>
        <v>-</v>
      </c>
    </row>
    <row r="74" spans="1:20" ht="12.75">
      <c r="A74" s="90">
        <v>39783</v>
      </c>
      <c r="B74" s="106">
        <v>0.6701388888888888</v>
      </c>
      <c r="C74" s="91">
        <v>201.3412152777778</v>
      </c>
      <c r="D74" s="28">
        <v>17.487955555555555</v>
      </c>
      <c r="E74" s="98">
        <v>201.12600972222222</v>
      </c>
      <c r="F74" s="29">
        <v>17.558158333333335</v>
      </c>
      <c r="G74" s="28">
        <v>202.33224055555556</v>
      </c>
      <c r="H74" s="28">
        <v>19.242933333333333</v>
      </c>
      <c r="I74" s="98">
        <f aca="true" t="shared" si="14" ref="I74:I137">DEGREES(ACOS(SIN(RADIANS(D74))*SIN(RADIANS(F74))+COS(RADIANS(D74))*COS(RADIANS(F74))*COS(RADIANS(C74-E74))))</f>
        <v>0.21689469566984543</v>
      </c>
      <c r="J74" s="37" t="str">
        <f t="shared" si="5"/>
        <v>-</v>
      </c>
      <c r="K74" s="28">
        <f aca="true" t="shared" si="15" ref="K74:K137">DEGREES(ACOS(SIN(RADIANS(D74))*SIN(RADIANS(H74))+COS(RADIANS(D74))*COS(RADIANS(H74))*COS(RADIANS(C74-G74))))</f>
        <v>1.9911013162283853</v>
      </c>
      <c r="L74" s="36" t="str">
        <f t="shared" si="5"/>
        <v>-</v>
      </c>
      <c r="M74" s="98">
        <f aca="true" t="shared" si="16" ref="M74:M137">DEGREES(ACOS(SIN(RADIANS(H74))*SIN(RADIANS(F74))+COS(RADIANS(H74))*COS(RADIANS(F74))*COS(RADIANS(G74-E74))))</f>
        <v>2.0367507338949267</v>
      </c>
      <c r="N74" s="37" t="str">
        <f t="shared" si="6"/>
        <v>-</v>
      </c>
      <c r="O74" s="28">
        <f t="shared" si="11"/>
        <v>2.0367507338949267</v>
      </c>
      <c r="P74" s="66" t="str">
        <f aca="true" t="shared" si="17" ref="P74:P137">IF(AND(O74&lt;O73,O74&lt;O75),"min","-")</f>
        <v>-</v>
      </c>
      <c r="Q74" s="98">
        <f t="shared" si="12"/>
        <v>4.244746745793157</v>
      </c>
      <c r="R74" s="89" t="str">
        <f t="shared" si="9"/>
        <v>-</v>
      </c>
      <c r="S74" s="28">
        <f t="shared" si="13"/>
        <v>9.223687564017963</v>
      </c>
      <c r="T74" s="89" t="str">
        <f aca="true" t="shared" si="18" ref="T74:T137">IF(AND(S74&lt;S73,S74&lt;S75),"min","-")</f>
        <v>-</v>
      </c>
    </row>
    <row r="75" spans="1:20" ht="12.75">
      <c r="A75" s="90">
        <v>39783</v>
      </c>
      <c r="B75" s="106">
        <v>0.6708333333333334</v>
      </c>
      <c r="C75" s="91">
        <v>201.56711305555555</v>
      </c>
      <c r="D75" s="28">
        <v>17.427822222222222</v>
      </c>
      <c r="E75" s="98">
        <v>201.35619499999999</v>
      </c>
      <c r="F75" s="29">
        <v>17.495080555555557</v>
      </c>
      <c r="G75" s="28">
        <v>202.56790055555555</v>
      </c>
      <c r="H75" s="28">
        <v>19.176133333333336</v>
      </c>
      <c r="I75" s="98">
        <f t="shared" si="14"/>
        <v>0.21214290164648633</v>
      </c>
      <c r="J75" s="37" t="str">
        <f aca="true" t="shared" si="19" ref="J75:L138">IF(AND(I75&lt;I74,I75&lt;I76),"min","-")</f>
        <v>-</v>
      </c>
      <c r="K75" s="28">
        <f t="shared" si="15"/>
        <v>1.9898001998143418</v>
      </c>
      <c r="L75" s="36" t="str">
        <f t="shared" si="19"/>
        <v>-</v>
      </c>
      <c r="M75" s="98">
        <f t="shared" si="16"/>
        <v>2.036845251480218</v>
      </c>
      <c r="N75" s="37" t="str">
        <f aca="true" t="shared" si="20" ref="N75:N138">IF(AND(M75&lt;M74,M75&lt;M76),"min","-")</f>
        <v>-</v>
      </c>
      <c r="O75" s="28">
        <f t="shared" si="11"/>
        <v>2.036845251480218</v>
      </c>
      <c r="P75" s="66" t="str">
        <f t="shared" si="17"/>
        <v>-</v>
      </c>
      <c r="Q75" s="98">
        <f t="shared" si="12"/>
        <v>4.238788352941047</v>
      </c>
      <c r="R75" s="89" t="str">
        <f aca="true" t="shared" si="21" ref="R75:R138">IF(AND(Q75&lt;Q74,Q75&lt;Q76),"min","-")</f>
        <v>-</v>
      </c>
      <c r="S75" s="28">
        <f t="shared" si="13"/>
        <v>9.193675948274963</v>
      </c>
      <c r="T75" s="89" t="str">
        <f t="shared" si="18"/>
        <v>-</v>
      </c>
    </row>
    <row r="76" spans="1:20" ht="12.75">
      <c r="A76" s="90">
        <v>39783</v>
      </c>
      <c r="B76" s="106">
        <v>0.6715277777777778</v>
      </c>
      <c r="C76" s="91">
        <v>201.79275305555555</v>
      </c>
      <c r="D76" s="28">
        <v>17.367069444444446</v>
      </c>
      <c r="E76" s="98">
        <v>201.5861025</v>
      </c>
      <c r="F76" s="29">
        <v>17.431350000000002</v>
      </c>
      <c r="G76" s="28">
        <v>202.8032525</v>
      </c>
      <c r="H76" s="28">
        <v>19.108669444444445</v>
      </c>
      <c r="I76" s="98">
        <f t="shared" si="14"/>
        <v>0.20740758549794375</v>
      </c>
      <c r="J76" s="37" t="str">
        <f t="shared" si="19"/>
        <v>-</v>
      </c>
      <c r="K76" s="28">
        <f t="shared" si="15"/>
        <v>1.9885095180957917</v>
      </c>
      <c r="L76" s="36" t="str">
        <f t="shared" si="19"/>
        <v>-</v>
      </c>
      <c r="M76" s="98">
        <f t="shared" si="16"/>
        <v>2.036940518790134</v>
      </c>
      <c r="N76" s="37" t="str">
        <f t="shared" si="20"/>
        <v>-</v>
      </c>
      <c r="O76" s="28">
        <f t="shared" si="11"/>
        <v>2.036940518790134</v>
      </c>
      <c r="P76" s="66" t="str">
        <f t="shared" si="17"/>
        <v>-</v>
      </c>
      <c r="Q76" s="98">
        <f t="shared" si="12"/>
        <v>4.23285762238387</v>
      </c>
      <c r="R76" s="89" t="str">
        <f t="shared" si="21"/>
        <v>-</v>
      </c>
      <c r="S76" s="28">
        <f t="shared" si="13"/>
        <v>9.163832245784999</v>
      </c>
      <c r="T76" s="89" t="str">
        <f t="shared" si="18"/>
        <v>-</v>
      </c>
    </row>
    <row r="77" spans="1:20" ht="12.75">
      <c r="A77" s="90">
        <v>39783</v>
      </c>
      <c r="B77" s="106">
        <v>0.6722222222222222</v>
      </c>
      <c r="C77" s="91">
        <v>202.01813333333334</v>
      </c>
      <c r="D77" s="28">
        <v>17.305691666666668</v>
      </c>
      <c r="E77" s="98">
        <v>201.81573055555558</v>
      </c>
      <c r="F77" s="29">
        <v>17.366969444444447</v>
      </c>
      <c r="G77" s="28">
        <v>203.03829416666667</v>
      </c>
      <c r="H77" s="28">
        <v>19.040544444444446</v>
      </c>
      <c r="I77" s="98">
        <f t="shared" si="14"/>
        <v>0.20269263004338808</v>
      </c>
      <c r="J77" s="37" t="str">
        <f t="shared" si="19"/>
        <v>-</v>
      </c>
      <c r="K77" s="28">
        <f t="shared" si="15"/>
        <v>1.9872363233384234</v>
      </c>
      <c r="L77" s="36" t="str">
        <f t="shared" si="19"/>
        <v>-</v>
      </c>
      <c r="M77" s="98">
        <f t="shared" si="16"/>
        <v>2.037036081403331</v>
      </c>
      <c r="N77" s="37" t="str">
        <f t="shared" si="20"/>
        <v>-</v>
      </c>
      <c r="O77" s="28">
        <f t="shared" si="11"/>
        <v>2.037036081403331</v>
      </c>
      <c r="P77" s="66" t="str">
        <f t="shared" si="17"/>
        <v>-</v>
      </c>
      <c r="Q77" s="98">
        <f t="shared" si="12"/>
        <v>4.226965034785142</v>
      </c>
      <c r="R77" s="89" t="str">
        <f t="shared" si="21"/>
        <v>-</v>
      </c>
      <c r="S77" s="28">
        <f t="shared" si="13"/>
        <v>9.134204581817531</v>
      </c>
      <c r="T77" s="89" t="str">
        <f t="shared" si="18"/>
        <v>-</v>
      </c>
    </row>
    <row r="78" spans="1:20" ht="12.75">
      <c r="A78" s="90">
        <v>39783</v>
      </c>
      <c r="B78" s="106">
        <v>0.6729166666666666</v>
      </c>
      <c r="C78" s="91">
        <v>202.24325194444444</v>
      </c>
      <c r="D78" s="28">
        <v>17.243697222222224</v>
      </c>
      <c r="E78" s="98">
        <v>202.04507666666666</v>
      </c>
      <c r="F78" s="29">
        <v>17.30193888888889</v>
      </c>
      <c r="G78" s="28">
        <v>203.2730236111111</v>
      </c>
      <c r="H78" s="28">
        <v>18.97175833333333</v>
      </c>
      <c r="I78" s="98">
        <f t="shared" si="14"/>
        <v>0.1979976676178481</v>
      </c>
      <c r="J78" s="37" t="str">
        <f t="shared" si="19"/>
        <v>-</v>
      </c>
      <c r="K78" s="28">
        <f t="shared" si="15"/>
        <v>1.9859731832163956</v>
      </c>
      <c r="L78" s="36" t="str">
        <f t="shared" si="19"/>
        <v>-</v>
      </c>
      <c r="M78" s="98">
        <f t="shared" si="16"/>
        <v>2.0371320933868318</v>
      </c>
      <c r="N78" s="37" t="str">
        <f t="shared" si="20"/>
        <v>-</v>
      </c>
      <c r="O78" s="28">
        <f t="shared" si="11"/>
        <v>2.0371320933868318</v>
      </c>
      <c r="P78" s="66" t="str">
        <f t="shared" si="17"/>
        <v>-</v>
      </c>
      <c r="Q78" s="98">
        <f t="shared" si="12"/>
        <v>4.221102944221075</v>
      </c>
      <c r="R78" s="89" t="str">
        <f t="shared" si="21"/>
        <v>-</v>
      </c>
      <c r="S78" s="28">
        <f t="shared" si="13"/>
        <v>9.104759112825763</v>
      </c>
      <c r="T78" s="89" t="str">
        <f t="shared" si="18"/>
        <v>-</v>
      </c>
    </row>
    <row r="79" spans="1:20" ht="12.75">
      <c r="A79" s="90">
        <v>39783</v>
      </c>
      <c r="B79" s="106">
        <v>0.6736111111111112</v>
      </c>
      <c r="C79" s="91">
        <v>202.46810694444446</v>
      </c>
      <c r="D79" s="28">
        <v>17.181083333333333</v>
      </c>
      <c r="E79" s="98">
        <v>202.27413944444444</v>
      </c>
      <c r="F79" s="29">
        <v>17.236261111111112</v>
      </c>
      <c r="G79" s="28">
        <v>203.50743916666667</v>
      </c>
      <c r="H79" s="28">
        <v>18.902316666666664</v>
      </c>
      <c r="I79" s="98">
        <f t="shared" si="14"/>
        <v>0.19332574147629408</v>
      </c>
      <c r="J79" s="37" t="str">
        <f t="shared" si="19"/>
        <v>-</v>
      </c>
      <c r="K79" s="28">
        <f t="shared" si="15"/>
        <v>1.9847273555817952</v>
      </c>
      <c r="L79" s="36" t="str">
        <f t="shared" si="19"/>
        <v>-</v>
      </c>
      <c r="M79" s="98">
        <f t="shared" si="16"/>
        <v>2.0372305141065015</v>
      </c>
      <c r="N79" s="37" t="str">
        <f t="shared" si="20"/>
        <v>-</v>
      </c>
      <c r="O79" s="28">
        <f t="shared" si="11"/>
        <v>2.0372305141065015</v>
      </c>
      <c r="P79" s="66" t="str">
        <f t="shared" si="17"/>
        <v>-</v>
      </c>
      <c r="Q79" s="98">
        <f t="shared" si="12"/>
        <v>4.21528361116459</v>
      </c>
      <c r="R79" s="89" t="str">
        <f t="shared" si="21"/>
        <v>-</v>
      </c>
      <c r="S79" s="28">
        <f t="shared" si="13"/>
        <v>9.075550554925568</v>
      </c>
      <c r="T79" s="89" t="str">
        <f t="shared" si="18"/>
        <v>-</v>
      </c>
    </row>
    <row r="80" spans="1:20" ht="12.75">
      <c r="A80" s="90">
        <v>39783</v>
      </c>
      <c r="B80" s="106">
        <v>0.6743055555555556</v>
      </c>
      <c r="C80" s="91">
        <v>202.69269694444444</v>
      </c>
      <c r="D80" s="28">
        <v>17.117855555555558</v>
      </c>
      <c r="E80" s="98">
        <v>202.50291666666666</v>
      </c>
      <c r="F80" s="29">
        <v>17.16993888888889</v>
      </c>
      <c r="G80" s="28">
        <v>203.7415386111111</v>
      </c>
      <c r="H80" s="28">
        <v>18.832216666666667</v>
      </c>
      <c r="I80" s="98">
        <f t="shared" si="14"/>
        <v>0.18867886299793166</v>
      </c>
      <c r="J80" s="37" t="str">
        <f t="shared" si="19"/>
        <v>-</v>
      </c>
      <c r="K80" s="28">
        <f t="shared" si="15"/>
        <v>1.983491072913902</v>
      </c>
      <c r="L80" s="36" t="str">
        <f t="shared" si="19"/>
        <v>-</v>
      </c>
      <c r="M80" s="98">
        <f t="shared" si="16"/>
        <v>2.0373266478231375</v>
      </c>
      <c r="N80" s="37" t="str">
        <f t="shared" si="20"/>
        <v>-</v>
      </c>
      <c r="O80" s="28">
        <f t="shared" si="11"/>
        <v>2.0373266478231375</v>
      </c>
      <c r="P80" s="66" t="str">
        <f t="shared" si="17"/>
        <v>-</v>
      </c>
      <c r="Q80" s="98">
        <f t="shared" si="12"/>
        <v>4.209496583734971</v>
      </c>
      <c r="R80" s="89" t="str">
        <f t="shared" si="21"/>
        <v>-</v>
      </c>
      <c r="S80" s="28">
        <f t="shared" si="13"/>
        <v>9.046535467039227</v>
      </c>
      <c r="T80" s="89" t="str">
        <f t="shared" si="18"/>
        <v>-</v>
      </c>
    </row>
    <row r="81" spans="1:20" ht="12.75">
      <c r="A81" s="90">
        <v>39783</v>
      </c>
      <c r="B81" s="106">
        <v>0.675</v>
      </c>
      <c r="C81" s="91">
        <v>202.91701972222222</v>
      </c>
      <c r="D81" s="28">
        <v>17.054011111111112</v>
      </c>
      <c r="E81" s="98">
        <v>202.7314063888889</v>
      </c>
      <c r="F81" s="29">
        <v>17.102972222222224</v>
      </c>
      <c r="G81" s="28">
        <v>203.97532055555556</v>
      </c>
      <c r="H81" s="28">
        <v>18.76146388888889</v>
      </c>
      <c r="I81" s="98">
        <f t="shared" si="14"/>
        <v>0.18405983742379675</v>
      </c>
      <c r="J81" s="37" t="str">
        <f t="shared" si="19"/>
        <v>-</v>
      </c>
      <c r="K81" s="28">
        <f t="shared" si="15"/>
        <v>1.9822718120172524</v>
      </c>
      <c r="L81" s="36" t="str">
        <f t="shared" si="19"/>
        <v>-</v>
      </c>
      <c r="M81" s="98">
        <f t="shared" si="16"/>
        <v>2.037425180727192</v>
      </c>
      <c r="N81" s="37" t="str">
        <f t="shared" si="20"/>
        <v>-</v>
      </c>
      <c r="O81" s="28">
        <f t="shared" si="11"/>
        <v>2.037425180727192</v>
      </c>
      <c r="P81" s="66" t="str">
        <f t="shared" si="17"/>
        <v>-</v>
      </c>
      <c r="Q81" s="98">
        <f t="shared" si="12"/>
        <v>4.203756830168242</v>
      </c>
      <c r="R81" s="89" t="str">
        <f t="shared" si="21"/>
        <v>-</v>
      </c>
      <c r="S81" s="28">
        <f t="shared" si="13"/>
        <v>9.017779629801185</v>
      </c>
      <c r="T81" s="89" t="str">
        <f t="shared" si="18"/>
        <v>-</v>
      </c>
    </row>
    <row r="82" spans="1:20" ht="12.75">
      <c r="A82" s="90">
        <v>39783</v>
      </c>
      <c r="B82" s="106">
        <v>0.6756944444444444</v>
      </c>
      <c r="C82" s="91">
        <v>203.1410736111111</v>
      </c>
      <c r="D82" s="28">
        <v>16.989555555555558</v>
      </c>
      <c r="E82" s="98">
        <v>202.95960722222222</v>
      </c>
      <c r="F82" s="29">
        <v>17.03536388888889</v>
      </c>
      <c r="G82" s="28">
        <v>204.20878249999998</v>
      </c>
      <c r="H82" s="28">
        <v>18.690058333333333</v>
      </c>
      <c r="I82" s="98">
        <f t="shared" si="14"/>
        <v>0.17947017331910362</v>
      </c>
      <c r="J82" s="37" t="str">
        <f t="shared" si="19"/>
        <v>-</v>
      </c>
      <c r="K82" s="28">
        <f t="shared" si="15"/>
        <v>1.981064230180063</v>
      </c>
      <c r="L82" s="36" t="str">
        <f t="shared" si="19"/>
        <v>-</v>
      </c>
      <c r="M82" s="98">
        <f t="shared" si="16"/>
        <v>2.0375230746958506</v>
      </c>
      <c r="N82" s="37" t="str">
        <f t="shared" si="20"/>
        <v>-</v>
      </c>
      <c r="O82" s="28">
        <f t="shared" si="11"/>
        <v>2.0375230746958506</v>
      </c>
      <c r="P82" s="66" t="str">
        <f t="shared" si="17"/>
        <v>-</v>
      </c>
      <c r="Q82" s="98">
        <f t="shared" si="12"/>
        <v>4.198057478195017</v>
      </c>
      <c r="R82" s="89" t="str">
        <f t="shared" si="21"/>
        <v>-</v>
      </c>
      <c r="S82" s="28">
        <f t="shared" si="13"/>
        <v>8.9892544251141</v>
      </c>
      <c r="T82" s="89" t="str">
        <f t="shared" si="18"/>
        <v>-</v>
      </c>
    </row>
    <row r="83" spans="1:20" ht="12.75">
      <c r="A83" s="90">
        <v>39783</v>
      </c>
      <c r="B83" s="106">
        <v>0.6763888888888889</v>
      </c>
      <c r="C83" s="91">
        <v>203.3648572222222</v>
      </c>
      <c r="D83" s="28">
        <v>16.92449166666667</v>
      </c>
      <c r="E83" s="98">
        <v>203.18751722222223</v>
      </c>
      <c r="F83" s="29">
        <v>16.967116666666666</v>
      </c>
      <c r="G83" s="28">
        <v>204.44192333333334</v>
      </c>
      <c r="H83" s="28">
        <v>18.61800277777778</v>
      </c>
      <c r="I83" s="98">
        <f t="shared" si="14"/>
        <v>0.17491322054677466</v>
      </c>
      <c r="J83" s="37" t="str">
        <f t="shared" si="19"/>
        <v>-</v>
      </c>
      <c r="K83" s="28">
        <f t="shared" si="15"/>
        <v>1.9798683361001834</v>
      </c>
      <c r="L83" s="36" t="str">
        <f t="shared" si="19"/>
        <v>-</v>
      </c>
      <c r="M83" s="98">
        <f t="shared" si="16"/>
        <v>2.0376206300199495</v>
      </c>
      <c r="N83" s="37" t="str">
        <f t="shared" si="20"/>
        <v>-</v>
      </c>
      <c r="O83" s="28">
        <f t="shared" si="11"/>
        <v>2.0376206300199495</v>
      </c>
      <c r="P83" s="66" t="str">
        <f t="shared" si="17"/>
        <v>-</v>
      </c>
      <c r="Q83" s="98">
        <f t="shared" si="12"/>
        <v>4.192402186666907</v>
      </c>
      <c r="R83" s="89" t="str">
        <f t="shared" si="21"/>
        <v>-</v>
      </c>
      <c r="S83" s="28">
        <f t="shared" si="13"/>
        <v>8.960977823016467</v>
      </c>
      <c r="T83" s="89" t="str">
        <f t="shared" si="18"/>
        <v>-</v>
      </c>
    </row>
    <row r="84" spans="1:20" ht="12.75">
      <c r="A84" s="90">
        <v>39783</v>
      </c>
      <c r="B84" s="106">
        <v>0.6770833333333334</v>
      </c>
      <c r="C84" s="91">
        <v>203.58836833333334</v>
      </c>
      <c r="D84" s="28">
        <v>16.85881666666667</v>
      </c>
      <c r="E84" s="98">
        <v>203.41513416666666</v>
      </c>
      <c r="F84" s="29">
        <v>16.898233333333334</v>
      </c>
      <c r="G84" s="28">
        <v>204.67474083333332</v>
      </c>
      <c r="H84" s="28">
        <v>18.545297222222224</v>
      </c>
      <c r="I84" s="98">
        <f t="shared" si="14"/>
        <v>0.17039341596054036</v>
      </c>
      <c r="J84" s="37" t="str">
        <f t="shared" si="19"/>
        <v>-</v>
      </c>
      <c r="K84" s="28">
        <f t="shared" si="15"/>
        <v>1.9786863876574283</v>
      </c>
      <c r="L84" s="36" t="str">
        <f t="shared" si="19"/>
        <v>-</v>
      </c>
      <c r="M84" s="98">
        <f t="shared" si="16"/>
        <v>2.0377154483080226</v>
      </c>
      <c r="N84" s="37" t="str">
        <f t="shared" si="20"/>
        <v>-</v>
      </c>
      <c r="O84" s="28">
        <f t="shared" si="11"/>
        <v>2.0377154483080226</v>
      </c>
      <c r="P84" s="66" t="str">
        <f t="shared" si="17"/>
        <v>-</v>
      </c>
      <c r="Q84" s="98">
        <f t="shared" si="12"/>
        <v>4.186795251925991</v>
      </c>
      <c r="R84" s="89" t="str">
        <f t="shared" si="21"/>
        <v>-</v>
      </c>
      <c r="S84" s="28">
        <f t="shared" si="13"/>
        <v>8.932971573071098</v>
      </c>
      <c r="T84" s="89" t="str">
        <f t="shared" si="18"/>
        <v>-</v>
      </c>
    </row>
    <row r="85" spans="1:20" ht="12.75">
      <c r="A85" s="90">
        <v>39783</v>
      </c>
      <c r="B85" s="106">
        <v>0.6777777777777777</v>
      </c>
      <c r="C85" s="91">
        <v>203.8116052777778</v>
      </c>
      <c r="D85" s="28">
        <v>16.79253611111111</v>
      </c>
      <c r="E85" s="98">
        <v>203.64245666666665</v>
      </c>
      <c r="F85" s="29">
        <v>16.82871388888889</v>
      </c>
      <c r="G85" s="28">
        <v>204.90723333333335</v>
      </c>
      <c r="H85" s="28">
        <v>18.47195</v>
      </c>
      <c r="I85" s="98">
        <f t="shared" si="14"/>
        <v>0.16591256219668563</v>
      </c>
      <c r="J85" s="37" t="str">
        <f t="shared" si="19"/>
        <v>-</v>
      </c>
      <c r="K85" s="28">
        <f t="shared" si="15"/>
        <v>1.9775205858103564</v>
      </c>
      <c r="L85" s="36" t="str">
        <f t="shared" si="19"/>
        <v>-</v>
      </c>
      <c r="M85" s="98">
        <f t="shared" si="16"/>
        <v>2.0378139434868947</v>
      </c>
      <c r="N85" s="37" t="str">
        <f t="shared" si="20"/>
        <v>-</v>
      </c>
      <c r="O85" s="28">
        <f t="shared" si="11"/>
        <v>2.0378139434868947</v>
      </c>
      <c r="P85" s="66" t="str">
        <f t="shared" si="17"/>
        <v>-</v>
      </c>
      <c r="Q85" s="98">
        <f t="shared" si="12"/>
        <v>4.181247091493937</v>
      </c>
      <c r="R85" s="89" t="str">
        <f t="shared" si="21"/>
        <v>-</v>
      </c>
      <c r="S85" s="28">
        <f t="shared" si="13"/>
        <v>8.905280474278138</v>
      </c>
      <c r="T85" s="89" t="str">
        <f t="shared" si="18"/>
        <v>-</v>
      </c>
    </row>
    <row r="86" spans="1:20" ht="12.75">
      <c r="A86" s="90">
        <v>39783</v>
      </c>
      <c r="B86" s="106">
        <v>0.6784722222222223</v>
      </c>
      <c r="C86" s="91">
        <v>204.03456666666668</v>
      </c>
      <c r="D86" s="28">
        <v>16.725649999999998</v>
      </c>
      <c r="E86" s="98">
        <v>203.86948305555558</v>
      </c>
      <c r="F86" s="29">
        <v>16.758558333333333</v>
      </c>
      <c r="G86" s="28">
        <v>205.13939944444445</v>
      </c>
      <c r="H86" s="28">
        <v>18.39795833333333</v>
      </c>
      <c r="I86" s="98">
        <f t="shared" si="14"/>
        <v>0.16147478342829205</v>
      </c>
      <c r="J86" s="37" t="str">
        <f t="shared" si="19"/>
        <v>-</v>
      </c>
      <c r="K86" s="28">
        <f t="shared" si="15"/>
        <v>1.9763684229977874</v>
      </c>
      <c r="L86" s="36" t="str">
        <f t="shared" si="19"/>
        <v>-</v>
      </c>
      <c r="M86" s="98">
        <f t="shared" si="16"/>
        <v>2.037913860325072</v>
      </c>
      <c r="N86" s="37" t="str">
        <f t="shared" si="20"/>
        <v>-</v>
      </c>
      <c r="O86" s="28">
        <f t="shared" si="11"/>
        <v>2.037913860325072</v>
      </c>
      <c r="P86" s="66" t="str">
        <f t="shared" si="17"/>
        <v>-</v>
      </c>
      <c r="Q86" s="98">
        <f t="shared" si="12"/>
        <v>4.175757066751151</v>
      </c>
      <c r="R86" s="89" t="str">
        <f t="shared" si="21"/>
        <v>-</v>
      </c>
      <c r="S86" s="28">
        <f t="shared" si="13"/>
        <v>8.877904743486276</v>
      </c>
      <c r="T86" s="89" t="str">
        <f t="shared" si="18"/>
        <v>-</v>
      </c>
    </row>
    <row r="87" spans="1:20" ht="12.75">
      <c r="A87" s="90">
        <v>39783</v>
      </c>
      <c r="B87" s="106">
        <v>0.6791666666666667</v>
      </c>
      <c r="C87" s="91">
        <v>204.25725083333333</v>
      </c>
      <c r="D87" s="28">
        <v>16.658158333333333</v>
      </c>
      <c r="E87" s="98">
        <v>204.09621166666668</v>
      </c>
      <c r="F87" s="29">
        <v>16.687772222222222</v>
      </c>
      <c r="G87" s="28">
        <v>205.37123722222222</v>
      </c>
      <c r="H87" s="28">
        <v>18.32332222222222</v>
      </c>
      <c r="I87" s="98">
        <f t="shared" si="14"/>
        <v>0.1570854196055952</v>
      </c>
      <c r="J87" s="37" t="str">
        <f t="shared" si="19"/>
        <v>-</v>
      </c>
      <c r="K87" s="28">
        <f t="shared" si="15"/>
        <v>1.9752296228857258</v>
      </c>
      <c r="L87" s="36" t="str">
        <f t="shared" si="19"/>
        <v>-</v>
      </c>
      <c r="M87" s="98">
        <f t="shared" si="16"/>
        <v>2.038010405481506</v>
      </c>
      <c r="N87" s="37" t="str">
        <f t="shared" si="20"/>
        <v>-</v>
      </c>
      <c r="O87" s="28">
        <f t="shared" si="11"/>
        <v>2.038010405481506</v>
      </c>
      <c r="P87" s="66" t="str">
        <f t="shared" si="17"/>
        <v>-</v>
      </c>
      <c r="Q87" s="98">
        <f t="shared" si="12"/>
        <v>4.170325447972827</v>
      </c>
      <c r="R87" s="89" t="str">
        <f t="shared" si="21"/>
        <v>-</v>
      </c>
      <c r="S87" s="28">
        <f t="shared" si="13"/>
        <v>8.850849762747245</v>
      </c>
      <c r="T87" s="89" t="str">
        <f t="shared" si="18"/>
        <v>-</v>
      </c>
    </row>
    <row r="88" spans="1:20" ht="12.75">
      <c r="A88" s="90">
        <v>39783</v>
      </c>
      <c r="B88" s="106">
        <v>0.6798611111111111</v>
      </c>
      <c r="C88" s="91">
        <v>204.47965638888888</v>
      </c>
      <c r="D88" s="28">
        <v>16.590066666666665</v>
      </c>
      <c r="E88" s="98">
        <v>204.32264083333334</v>
      </c>
      <c r="F88" s="29">
        <v>16.616355555555558</v>
      </c>
      <c r="G88" s="28">
        <v>205.602745</v>
      </c>
      <c r="H88" s="28">
        <v>18.24805</v>
      </c>
      <c r="I88" s="98">
        <f t="shared" si="14"/>
        <v>0.15274827386532908</v>
      </c>
      <c r="J88" s="37" t="str">
        <f t="shared" si="19"/>
        <v>-</v>
      </c>
      <c r="K88" s="28">
        <f t="shared" si="15"/>
        <v>1.9741062163393002</v>
      </c>
      <c r="L88" s="36" t="str">
        <f t="shared" si="19"/>
        <v>-</v>
      </c>
      <c r="M88" s="98">
        <f t="shared" si="16"/>
        <v>2.038110096635335</v>
      </c>
      <c r="N88" s="37" t="str">
        <f t="shared" si="20"/>
        <v>-</v>
      </c>
      <c r="O88" s="28">
        <f t="shared" si="11"/>
        <v>2.038110096635335</v>
      </c>
      <c r="P88" s="66" t="str">
        <f t="shared" si="17"/>
        <v>-</v>
      </c>
      <c r="Q88" s="98">
        <f t="shared" si="12"/>
        <v>4.1649645868399645</v>
      </c>
      <c r="R88" s="89" t="str">
        <f t="shared" si="21"/>
        <v>-</v>
      </c>
      <c r="S88" s="28">
        <f t="shared" si="13"/>
        <v>8.824170015253683</v>
      </c>
      <c r="T88" s="89" t="str">
        <f t="shared" si="18"/>
        <v>-</v>
      </c>
    </row>
    <row r="89" spans="1:20" ht="12.75">
      <c r="A89" s="90">
        <v>39783</v>
      </c>
      <c r="B89" s="106">
        <v>0.6805555555555555</v>
      </c>
      <c r="C89" s="91">
        <v>204.7017811111111</v>
      </c>
      <c r="D89" s="28">
        <v>16.521377777777776</v>
      </c>
      <c r="E89" s="98">
        <v>204.54876861111111</v>
      </c>
      <c r="F89" s="29">
        <v>16.54431388888889</v>
      </c>
      <c r="G89" s="28">
        <v>205.83392166666667</v>
      </c>
      <c r="H89" s="28">
        <v>18.17213888888889</v>
      </c>
      <c r="I89" s="98">
        <f t="shared" si="14"/>
        <v>0.14846879657911977</v>
      </c>
      <c r="J89" s="37" t="str">
        <f t="shared" si="19"/>
        <v>-</v>
      </c>
      <c r="K89" s="28">
        <f t="shared" si="15"/>
        <v>1.972993970524806</v>
      </c>
      <c r="L89" s="36" t="str">
        <f t="shared" si="19"/>
        <v>-</v>
      </c>
      <c r="M89" s="98">
        <f t="shared" si="16"/>
        <v>2.038206565635283</v>
      </c>
      <c r="N89" s="37" t="str">
        <f t="shared" si="20"/>
        <v>-</v>
      </c>
      <c r="O89" s="28">
        <f t="shared" si="11"/>
        <v>2.038206565635283</v>
      </c>
      <c r="P89" s="66" t="str">
        <f t="shared" si="17"/>
        <v>-</v>
      </c>
      <c r="Q89" s="98">
        <f t="shared" si="12"/>
        <v>4.159669332739209</v>
      </c>
      <c r="R89" s="89" t="str">
        <f t="shared" si="21"/>
        <v>-</v>
      </c>
      <c r="S89" s="28">
        <f t="shared" si="13"/>
        <v>8.797847998995705</v>
      </c>
      <c r="T89" s="89" t="str">
        <f t="shared" si="18"/>
        <v>-</v>
      </c>
    </row>
    <row r="90" spans="1:20" ht="12.75">
      <c r="A90" s="90">
        <v>39783</v>
      </c>
      <c r="B90" s="106">
        <v>0.68125</v>
      </c>
      <c r="C90" s="91">
        <v>204.92362416666666</v>
      </c>
      <c r="D90" s="28">
        <v>16.452088888888888</v>
      </c>
      <c r="E90" s="98">
        <v>204.77459416666667</v>
      </c>
      <c r="F90" s="29">
        <v>16.471641666666667</v>
      </c>
      <c r="G90" s="28">
        <v>206.06476527777778</v>
      </c>
      <c r="H90" s="28">
        <v>18.095594444444444</v>
      </c>
      <c r="I90" s="98">
        <f t="shared" si="14"/>
        <v>0.14425233133105017</v>
      </c>
      <c r="J90" s="37" t="str">
        <f t="shared" si="19"/>
        <v>-</v>
      </c>
      <c r="K90" s="28">
        <f t="shared" si="15"/>
        <v>1.971899145499061</v>
      </c>
      <c r="L90" s="36" t="str">
        <f t="shared" si="19"/>
        <v>-</v>
      </c>
      <c r="M90" s="98">
        <f t="shared" si="16"/>
        <v>2.038307891600032</v>
      </c>
      <c r="N90" s="37" t="str">
        <f t="shared" si="20"/>
        <v>-</v>
      </c>
      <c r="O90" s="28">
        <f t="shared" si="11"/>
        <v>2.038307891600032</v>
      </c>
      <c r="P90" s="66" t="str">
        <f t="shared" si="17"/>
        <v>-</v>
      </c>
      <c r="Q90" s="98">
        <f t="shared" si="12"/>
        <v>4.154459368430143</v>
      </c>
      <c r="R90" s="89" t="str">
        <f t="shared" si="21"/>
        <v>-</v>
      </c>
      <c r="S90" s="28">
        <f t="shared" si="13"/>
        <v>8.771970231199157</v>
      </c>
      <c r="T90" s="89" t="str">
        <f t="shared" si="18"/>
        <v>-</v>
      </c>
    </row>
    <row r="91" spans="1:20" ht="12.75">
      <c r="A91" s="90">
        <v>39783</v>
      </c>
      <c r="B91" s="106">
        <v>0.6819444444444445</v>
      </c>
      <c r="C91" s="91">
        <v>205.14518388888888</v>
      </c>
      <c r="D91" s="28">
        <v>16.382202777777778</v>
      </c>
      <c r="E91" s="98">
        <v>205.00011527777778</v>
      </c>
      <c r="F91" s="29">
        <v>16.39835</v>
      </c>
      <c r="G91" s="28">
        <v>206.29527416666667</v>
      </c>
      <c r="H91" s="28">
        <v>18.018416666666667</v>
      </c>
      <c r="I91" s="98">
        <f t="shared" si="14"/>
        <v>0.14010688006057778</v>
      </c>
      <c r="J91" s="37" t="str">
        <f t="shared" si="19"/>
        <v>-</v>
      </c>
      <c r="K91" s="28">
        <f t="shared" si="15"/>
        <v>1.970819240979457</v>
      </c>
      <c r="L91" s="36" t="str">
        <f t="shared" si="19"/>
        <v>-</v>
      </c>
      <c r="M91" s="98">
        <f t="shared" si="16"/>
        <v>2.038405337642231</v>
      </c>
      <c r="N91" s="37" t="str">
        <f t="shared" si="20"/>
        <v>-</v>
      </c>
      <c r="O91" s="28">
        <f t="shared" si="11"/>
        <v>2.038405337642231</v>
      </c>
      <c r="P91" s="66" t="str">
        <f t="shared" si="17"/>
        <v>-</v>
      </c>
      <c r="Q91" s="98">
        <f t="shared" si="12"/>
        <v>4.149331458682266</v>
      </c>
      <c r="R91" s="89" t="str">
        <f t="shared" si="21"/>
        <v>-</v>
      </c>
      <c r="S91" s="28">
        <f t="shared" si="13"/>
        <v>8.74652966365216</v>
      </c>
      <c r="T91" s="89" t="str">
        <f t="shared" si="18"/>
        <v>-</v>
      </c>
    </row>
    <row r="92" spans="1:20" ht="12.75">
      <c r="A92" s="90">
        <v>39783</v>
      </c>
      <c r="B92" s="106">
        <v>0.6826388888888889</v>
      </c>
      <c r="C92" s="91">
        <v>205.3664586111111</v>
      </c>
      <c r="D92" s="28">
        <v>16.311725</v>
      </c>
      <c r="E92" s="98">
        <v>205.22533055555556</v>
      </c>
      <c r="F92" s="29">
        <v>16.32443333333333</v>
      </c>
      <c r="G92" s="28">
        <v>206.5254475</v>
      </c>
      <c r="H92" s="28">
        <v>17.940608333333333</v>
      </c>
      <c r="I92" s="98">
        <f t="shared" si="14"/>
        <v>0.13603783817470022</v>
      </c>
      <c r="J92" s="37" t="str">
        <f t="shared" si="19"/>
        <v>-</v>
      </c>
      <c r="K92" s="28">
        <f t="shared" si="15"/>
        <v>1.9697522321693126</v>
      </c>
      <c r="L92" s="36" t="str">
        <f t="shared" si="19"/>
        <v>-</v>
      </c>
      <c r="M92" s="98">
        <f t="shared" si="16"/>
        <v>2.0385057017351733</v>
      </c>
      <c r="N92" s="37" t="str">
        <f t="shared" si="20"/>
        <v>-</v>
      </c>
      <c r="O92" s="28">
        <f t="shared" si="11"/>
        <v>2.0385057017351733</v>
      </c>
      <c r="P92" s="66" t="str">
        <f t="shared" si="17"/>
        <v>-</v>
      </c>
      <c r="Q92" s="98">
        <f t="shared" si="12"/>
        <v>4.144295772079186</v>
      </c>
      <c r="R92" s="89" t="str">
        <f t="shared" si="21"/>
        <v>-</v>
      </c>
      <c r="S92" s="28">
        <f t="shared" si="13"/>
        <v>8.721572442651855</v>
      </c>
      <c r="T92" s="89" t="str">
        <f t="shared" si="18"/>
        <v>-</v>
      </c>
    </row>
    <row r="93" spans="1:20" ht="12.75">
      <c r="A93" s="90">
        <v>39783</v>
      </c>
      <c r="B93" s="106">
        <v>0.6833333333333332</v>
      </c>
      <c r="C93" s="91">
        <v>205.58744666666666</v>
      </c>
      <c r="D93" s="28">
        <v>16.24065277777778</v>
      </c>
      <c r="E93" s="98">
        <v>205.4502388888889</v>
      </c>
      <c r="F93" s="29">
        <v>16.249897222222224</v>
      </c>
      <c r="G93" s="28">
        <v>206.75528305555557</v>
      </c>
      <c r="H93" s="28">
        <v>17.862169444444447</v>
      </c>
      <c r="I93" s="98">
        <f t="shared" si="14"/>
        <v>0.13205344786151801</v>
      </c>
      <c r="J93" s="37" t="str">
        <f t="shared" si="19"/>
        <v>-</v>
      </c>
      <c r="K93" s="28">
        <f t="shared" si="15"/>
        <v>1.968699989199553</v>
      </c>
      <c r="L93" s="36" t="str">
        <f t="shared" si="19"/>
        <v>-</v>
      </c>
      <c r="M93" s="98">
        <f t="shared" si="16"/>
        <v>2.038603746282944</v>
      </c>
      <c r="N93" s="37" t="str">
        <f t="shared" si="20"/>
        <v>-</v>
      </c>
      <c r="O93" s="28">
        <f t="shared" si="11"/>
        <v>2.038603746282944</v>
      </c>
      <c r="P93" s="66" t="str">
        <f t="shared" si="17"/>
        <v>-</v>
      </c>
      <c r="Q93" s="98">
        <f t="shared" si="12"/>
        <v>4.139357183344015</v>
      </c>
      <c r="R93" s="89" t="str">
        <f t="shared" si="21"/>
        <v>-</v>
      </c>
      <c r="S93" s="28">
        <f t="shared" si="13"/>
        <v>8.697125650486353</v>
      </c>
      <c r="T93" s="89" t="str">
        <f t="shared" si="18"/>
        <v>-</v>
      </c>
    </row>
    <row r="94" spans="1:20" ht="12.75">
      <c r="A94" s="90">
        <v>39783</v>
      </c>
      <c r="B94" s="106">
        <v>0.6840277777777778</v>
      </c>
      <c r="C94" s="91">
        <v>205.80814750000002</v>
      </c>
      <c r="D94" s="28">
        <v>16.168991666666667</v>
      </c>
      <c r="E94" s="98">
        <v>205.6748386111111</v>
      </c>
      <c r="F94" s="29">
        <v>16.17474166666667</v>
      </c>
      <c r="G94" s="28">
        <v>206.98478027777776</v>
      </c>
      <c r="H94" s="28">
        <v>17.78310833333333</v>
      </c>
      <c r="I94" s="98">
        <f t="shared" si="14"/>
        <v>0.1281629796216319</v>
      </c>
      <c r="J94" s="37" t="str">
        <f t="shared" si="19"/>
        <v>-</v>
      </c>
      <c r="K94" s="28">
        <f t="shared" si="15"/>
        <v>1.9676646117669752</v>
      </c>
      <c r="L94" s="36" t="str">
        <f t="shared" si="19"/>
        <v>-</v>
      </c>
      <c r="M94" s="98">
        <f t="shared" si="16"/>
        <v>2.0387065212427595</v>
      </c>
      <c r="N94" s="37" t="str">
        <f t="shared" si="20"/>
        <v>-</v>
      </c>
      <c r="O94" s="28">
        <f aca="true" t="shared" si="22" ref="O94:O157">MAX(I94,K94,M94)</f>
        <v>2.0387065212427595</v>
      </c>
      <c r="P94" s="66" t="str">
        <f t="shared" si="17"/>
        <v>-</v>
      </c>
      <c r="Q94" s="98">
        <f aca="true" t="shared" si="23" ref="Q94:Q157">I94+K94+M94</f>
        <v>4.134534112631366</v>
      </c>
      <c r="R94" s="89" t="str">
        <f t="shared" si="21"/>
        <v>-</v>
      </c>
      <c r="S94" s="28">
        <f aca="true" t="shared" si="24" ref="S94:S157">SQRT(Q94*(Q94-I94)*(Q94-K94)*(Q94-M94))</f>
        <v>8.673273348651051</v>
      </c>
      <c r="T94" s="89" t="str">
        <f t="shared" si="18"/>
        <v>-</v>
      </c>
    </row>
    <row r="95" spans="1:20" ht="12.75">
      <c r="A95" s="90">
        <v>39783</v>
      </c>
      <c r="B95" s="106">
        <v>0.6847222222222222</v>
      </c>
      <c r="C95" s="91">
        <v>206.0285588888889</v>
      </c>
      <c r="D95" s="28">
        <v>16.096741666666667</v>
      </c>
      <c r="E95" s="98">
        <v>205.89912805555554</v>
      </c>
      <c r="F95" s="29">
        <v>16.098972222222223</v>
      </c>
      <c r="G95" s="28">
        <v>207.2139372222222</v>
      </c>
      <c r="H95" s="28">
        <v>17.703419444444442</v>
      </c>
      <c r="I95" s="98">
        <f t="shared" si="14"/>
        <v>0.12437578996583076</v>
      </c>
      <c r="J95" s="37" t="str">
        <f t="shared" si="19"/>
        <v>-</v>
      </c>
      <c r="K95" s="28">
        <f t="shared" si="15"/>
        <v>1.9666415417083254</v>
      </c>
      <c r="L95" s="36" t="str">
        <f t="shared" si="19"/>
        <v>-</v>
      </c>
      <c r="M95" s="98">
        <f t="shared" si="16"/>
        <v>2.038804918212299</v>
      </c>
      <c r="N95" s="37" t="str">
        <f t="shared" si="20"/>
        <v>-</v>
      </c>
      <c r="O95" s="28">
        <f t="shared" si="22"/>
        <v>2.038804918212299</v>
      </c>
      <c r="P95" s="66" t="str">
        <f t="shared" si="17"/>
        <v>-</v>
      </c>
      <c r="Q95" s="98">
        <f t="shared" si="23"/>
        <v>4.129822249886455</v>
      </c>
      <c r="R95" s="89" t="str">
        <f t="shared" si="21"/>
        <v>-</v>
      </c>
      <c r="S95" s="28">
        <f t="shared" si="24"/>
        <v>8.650005073602422</v>
      </c>
      <c r="T95" s="89" t="str">
        <f t="shared" si="18"/>
        <v>-</v>
      </c>
    </row>
    <row r="96" spans="1:20" ht="12.75">
      <c r="A96" s="90">
        <v>39783</v>
      </c>
      <c r="B96" s="106">
        <v>0.6854166666666667</v>
      </c>
      <c r="C96" s="91">
        <v>206.24867972222222</v>
      </c>
      <c r="D96" s="28">
        <v>16.023905555555555</v>
      </c>
      <c r="E96" s="98">
        <v>206.12310638888889</v>
      </c>
      <c r="F96" s="29">
        <v>16.02258611111111</v>
      </c>
      <c r="G96" s="28">
        <v>207.44275277777777</v>
      </c>
      <c r="H96" s="28">
        <v>17.62311111111111</v>
      </c>
      <c r="I96" s="98">
        <f t="shared" si="14"/>
        <v>0.12070199256511746</v>
      </c>
      <c r="J96" s="37" t="str">
        <f t="shared" si="19"/>
        <v>-</v>
      </c>
      <c r="K96" s="28">
        <f t="shared" si="15"/>
        <v>1.9656351582117786</v>
      </c>
      <c r="L96" s="36" t="str">
        <f t="shared" si="19"/>
        <v>-</v>
      </c>
      <c r="M96" s="98">
        <f t="shared" si="16"/>
        <v>2.0389073441094694</v>
      </c>
      <c r="N96" s="37" t="str">
        <f t="shared" si="20"/>
        <v>-</v>
      </c>
      <c r="O96" s="28">
        <f t="shared" si="22"/>
        <v>2.0389073441094694</v>
      </c>
      <c r="P96" s="66" t="str">
        <f t="shared" si="17"/>
        <v>-</v>
      </c>
      <c r="Q96" s="98">
        <f t="shared" si="23"/>
        <v>4.125244494886365</v>
      </c>
      <c r="R96" s="89" t="str">
        <f t="shared" si="21"/>
        <v>-</v>
      </c>
      <c r="S96" s="28">
        <f t="shared" si="24"/>
        <v>8.627424042105899</v>
      </c>
      <c r="T96" s="89" t="str">
        <f t="shared" si="18"/>
        <v>-</v>
      </c>
    </row>
    <row r="97" spans="1:20" ht="12.75">
      <c r="A97" s="90">
        <v>39783</v>
      </c>
      <c r="B97" s="106">
        <v>0.686111111111111</v>
      </c>
      <c r="C97" s="91">
        <v>206.4685088888889</v>
      </c>
      <c r="D97" s="28">
        <v>15.950483333333333</v>
      </c>
      <c r="E97" s="98">
        <v>206.34677166666668</v>
      </c>
      <c r="F97" s="29">
        <v>15.945591666666667</v>
      </c>
      <c r="G97" s="28">
        <v>207.67122555555554</v>
      </c>
      <c r="H97" s="28">
        <v>17.542180555555557</v>
      </c>
      <c r="I97" s="98">
        <f t="shared" si="14"/>
        <v>0.11715387910976138</v>
      </c>
      <c r="J97" s="37" t="str">
        <f t="shared" si="19"/>
        <v>-</v>
      </c>
      <c r="K97" s="28">
        <f t="shared" si="15"/>
        <v>1.9646428830759328</v>
      </c>
      <c r="L97" s="36" t="str">
        <f t="shared" si="19"/>
        <v>-</v>
      </c>
      <c r="M97" s="98">
        <f t="shared" si="16"/>
        <v>2.0390052113876003</v>
      </c>
      <c r="N97" s="37" t="str">
        <f t="shared" si="20"/>
        <v>-</v>
      </c>
      <c r="O97" s="28">
        <f t="shared" si="22"/>
        <v>2.0390052113876003</v>
      </c>
      <c r="P97" s="66" t="str">
        <f t="shared" si="17"/>
        <v>-</v>
      </c>
      <c r="Q97" s="98">
        <f t="shared" si="23"/>
        <v>4.120801973573295</v>
      </c>
      <c r="R97" s="89" t="str">
        <f t="shared" si="21"/>
        <v>-</v>
      </c>
      <c r="S97" s="28">
        <f t="shared" si="24"/>
        <v>8.605545130029515</v>
      </c>
      <c r="T97" s="89" t="str">
        <f t="shared" si="18"/>
        <v>-</v>
      </c>
    </row>
    <row r="98" spans="1:20" ht="12.75">
      <c r="A98" s="90">
        <v>39783</v>
      </c>
      <c r="B98" s="106">
        <v>0.6868055555555556</v>
      </c>
      <c r="C98" s="91">
        <v>206.68804472222223</v>
      </c>
      <c r="D98" s="28">
        <v>15.876480555555556</v>
      </c>
      <c r="E98" s="98">
        <v>206.57012277777778</v>
      </c>
      <c r="F98" s="29">
        <v>15.867983333333333</v>
      </c>
      <c r="G98" s="28">
        <v>207.89935444444444</v>
      </c>
      <c r="H98" s="28">
        <v>17.460633333333334</v>
      </c>
      <c r="I98" s="98">
        <f t="shared" si="14"/>
        <v>0.11374388316126884</v>
      </c>
      <c r="J98" s="37" t="str">
        <f t="shared" si="19"/>
        <v>-</v>
      </c>
      <c r="K98" s="28">
        <f t="shared" si="15"/>
        <v>1.9636648596610586</v>
      </c>
      <c r="L98" s="36" t="str">
        <f t="shared" si="19"/>
        <v>-</v>
      </c>
      <c r="M98" s="98">
        <f t="shared" si="16"/>
        <v>2.0391070599217453</v>
      </c>
      <c r="N98" s="37" t="str">
        <f t="shared" si="20"/>
        <v>-</v>
      </c>
      <c r="O98" s="28">
        <f t="shared" si="22"/>
        <v>2.0391070599217453</v>
      </c>
      <c r="P98" s="66" t="str">
        <f t="shared" si="17"/>
        <v>-</v>
      </c>
      <c r="Q98" s="98">
        <f t="shared" si="23"/>
        <v>4.116515802744073</v>
      </c>
      <c r="R98" s="89" t="str">
        <f t="shared" si="21"/>
        <v>-</v>
      </c>
      <c r="S98" s="28">
        <f t="shared" si="24"/>
        <v>8.584465785284422</v>
      </c>
      <c r="T98" s="89" t="str">
        <f t="shared" si="18"/>
        <v>-</v>
      </c>
    </row>
    <row r="99" spans="1:20" ht="12.75">
      <c r="A99" s="90">
        <v>39783</v>
      </c>
      <c r="B99" s="106">
        <v>0.6875</v>
      </c>
      <c r="C99" s="91">
        <v>206.9072863888889</v>
      </c>
      <c r="D99" s="28">
        <v>15.801894444444445</v>
      </c>
      <c r="E99" s="98">
        <v>206.7931586111111</v>
      </c>
      <c r="F99" s="29">
        <v>15.789769444444444</v>
      </c>
      <c r="G99" s="28">
        <v>208.12713805555558</v>
      </c>
      <c r="H99" s="28">
        <v>17.37847222222222</v>
      </c>
      <c r="I99" s="98">
        <f t="shared" si="14"/>
        <v>0.11048539239353201</v>
      </c>
      <c r="J99" s="37" t="str">
        <f t="shared" si="19"/>
        <v>-</v>
      </c>
      <c r="K99" s="28">
        <f t="shared" si="15"/>
        <v>1.9627050905607364</v>
      </c>
      <c r="L99" s="36" t="str">
        <f t="shared" si="19"/>
        <v>-</v>
      </c>
      <c r="M99" s="98">
        <f t="shared" si="16"/>
        <v>2.039208167145259</v>
      </c>
      <c r="N99" s="37" t="str">
        <f t="shared" si="20"/>
        <v>-</v>
      </c>
      <c r="O99" s="28">
        <f t="shared" si="22"/>
        <v>2.039208167145259</v>
      </c>
      <c r="P99" s="66" t="str">
        <f t="shared" si="17"/>
        <v>-</v>
      </c>
      <c r="Q99" s="98">
        <f t="shared" si="23"/>
        <v>4.112398650099527</v>
      </c>
      <c r="R99" s="89" t="str">
        <f t="shared" si="21"/>
        <v>-</v>
      </c>
      <c r="S99" s="28">
        <f t="shared" si="24"/>
        <v>8.564249684993683</v>
      </c>
      <c r="T99" s="89" t="str">
        <f t="shared" si="18"/>
        <v>-</v>
      </c>
    </row>
    <row r="100" spans="1:20" ht="12.75">
      <c r="A100" s="90">
        <v>39783</v>
      </c>
      <c r="B100" s="106">
        <v>0.6881944444444444</v>
      </c>
      <c r="C100" s="91">
        <v>207.12623222222223</v>
      </c>
      <c r="D100" s="28">
        <v>15.726730555555555</v>
      </c>
      <c r="E100" s="98">
        <v>207.01587777777777</v>
      </c>
      <c r="F100" s="29">
        <v>15.710949999999999</v>
      </c>
      <c r="G100" s="28">
        <v>208.35457527777777</v>
      </c>
      <c r="H100" s="28">
        <v>17.295697222222223</v>
      </c>
      <c r="I100" s="98">
        <f t="shared" si="14"/>
        <v>0.10739322484542299</v>
      </c>
      <c r="J100" s="37" t="str">
        <f t="shared" si="19"/>
        <v>-</v>
      </c>
      <c r="K100" s="28">
        <f t="shared" si="15"/>
        <v>1.9617592347510302</v>
      </c>
      <c r="L100" s="36" t="str">
        <f t="shared" si="19"/>
        <v>-</v>
      </c>
      <c r="M100" s="98">
        <f t="shared" si="16"/>
        <v>2.039308525827861</v>
      </c>
      <c r="N100" s="37" t="str">
        <f t="shared" si="20"/>
        <v>-</v>
      </c>
      <c r="O100" s="28">
        <f t="shared" si="22"/>
        <v>2.039308525827861</v>
      </c>
      <c r="P100" s="66" t="str">
        <f t="shared" si="17"/>
        <v>-</v>
      </c>
      <c r="Q100" s="98">
        <f t="shared" si="23"/>
        <v>4.108460985424314</v>
      </c>
      <c r="R100" s="89" t="str">
        <f t="shared" si="21"/>
        <v>-</v>
      </c>
      <c r="S100" s="28">
        <f t="shared" si="24"/>
        <v>8.544952204571311</v>
      </c>
      <c r="T100" s="89" t="str">
        <f t="shared" si="18"/>
        <v>-</v>
      </c>
    </row>
    <row r="101" spans="1:20" ht="12.75">
      <c r="A101" s="90">
        <v>39783</v>
      </c>
      <c r="B101" s="106">
        <v>0.688888888888889</v>
      </c>
      <c r="C101" s="91">
        <v>207.3448811111111</v>
      </c>
      <c r="D101" s="28">
        <v>15.650991666666666</v>
      </c>
      <c r="E101" s="98">
        <v>207.23827916666664</v>
      </c>
      <c r="F101" s="29">
        <v>15.631525</v>
      </c>
      <c r="G101" s="28">
        <v>208.58166527777777</v>
      </c>
      <c r="H101" s="28">
        <v>17.21231111111111</v>
      </c>
      <c r="I101" s="98">
        <f t="shared" si="14"/>
        <v>0.10448379190311506</v>
      </c>
      <c r="J101" s="37" t="str">
        <f t="shared" si="19"/>
        <v>-</v>
      </c>
      <c r="K101" s="28">
        <f t="shared" si="15"/>
        <v>1.960827302068212</v>
      </c>
      <c r="L101" s="36" t="str">
        <f t="shared" si="19"/>
        <v>-</v>
      </c>
      <c r="M101" s="98">
        <f t="shared" si="16"/>
        <v>2.039410278012306</v>
      </c>
      <c r="N101" s="37" t="str">
        <f t="shared" si="20"/>
        <v>-</v>
      </c>
      <c r="O101" s="28">
        <f t="shared" si="22"/>
        <v>2.039410278012306</v>
      </c>
      <c r="P101" s="66" t="str">
        <f t="shared" si="17"/>
        <v>-</v>
      </c>
      <c r="Q101" s="98">
        <f t="shared" si="23"/>
        <v>4.104721371983633</v>
      </c>
      <c r="R101" s="89" t="str">
        <f t="shared" si="21"/>
        <v>-</v>
      </c>
      <c r="S101" s="28">
        <f t="shared" si="24"/>
        <v>8.52666370336433</v>
      </c>
      <c r="T101" s="89" t="str">
        <f t="shared" si="18"/>
        <v>-</v>
      </c>
    </row>
    <row r="102" spans="1:20" ht="12.75">
      <c r="A102" s="90">
        <v>39783</v>
      </c>
      <c r="B102" s="106">
        <v>0.6895833333333333</v>
      </c>
      <c r="C102" s="91">
        <v>207.56323222222224</v>
      </c>
      <c r="D102" s="28">
        <v>15.574675</v>
      </c>
      <c r="E102" s="98">
        <v>207.46036138888888</v>
      </c>
      <c r="F102" s="29">
        <v>15.5515</v>
      </c>
      <c r="G102" s="28">
        <v>208.8084063888889</v>
      </c>
      <c r="H102" s="28">
        <v>17.128316666666667</v>
      </c>
      <c r="I102" s="98">
        <f t="shared" si="14"/>
        <v>0.10177288128188508</v>
      </c>
      <c r="J102" s="37" t="str">
        <f t="shared" si="19"/>
        <v>-</v>
      </c>
      <c r="K102" s="28">
        <f t="shared" si="15"/>
        <v>1.9599130725187253</v>
      </c>
      <c r="L102" s="36" t="str">
        <f t="shared" si="19"/>
        <v>-</v>
      </c>
      <c r="M102" s="98">
        <f t="shared" si="16"/>
        <v>2.039510900962235</v>
      </c>
      <c r="N102" s="37" t="str">
        <f t="shared" si="20"/>
        <v>-</v>
      </c>
      <c r="O102" s="28">
        <f t="shared" si="22"/>
        <v>2.039510900962235</v>
      </c>
      <c r="P102" s="66" t="str">
        <f t="shared" si="17"/>
        <v>-</v>
      </c>
      <c r="Q102" s="98">
        <f t="shared" si="23"/>
        <v>4.101196854762845</v>
      </c>
      <c r="R102" s="89" t="str">
        <f t="shared" si="21"/>
        <v>-</v>
      </c>
      <c r="S102" s="28">
        <f t="shared" si="24"/>
        <v>8.509467824721009</v>
      </c>
      <c r="T102" s="89" t="str">
        <f t="shared" si="18"/>
        <v>-</v>
      </c>
    </row>
    <row r="103" spans="1:20" ht="12.75">
      <c r="A103" s="90">
        <v>39783</v>
      </c>
      <c r="B103" s="106">
        <v>0.6902777777777778</v>
      </c>
      <c r="C103" s="91">
        <v>207.7812838888889</v>
      </c>
      <c r="D103" s="28">
        <v>15.497786111111111</v>
      </c>
      <c r="E103" s="98">
        <v>207.6821236111111</v>
      </c>
      <c r="F103" s="29">
        <v>15.470872222222223</v>
      </c>
      <c r="G103" s="28">
        <v>209.03479777777778</v>
      </c>
      <c r="H103" s="28">
        <v>17.04371388888889</v>
      </c>
      <c r="I103" s="98">
        <f t="shared" si="14"/>
        <v>0.09927881112891052</v>
      </c>
      <c r="J103" s="37" t="str">
        <f t="shared" si="19"/>
        <v>-</v>
      </c>
      <c r="K103" s="28">
        <f t="shared" si="15"/>
        <v>1.9590124366682038</v>
      </c>
      <c r="L103" s="36" t="str">
        <f t="shared" si="19"/>
        <v>-</v>
      </c>
      <c r="M103" s="98">
        <f t="shared" si="16"/>
        <v>2.039612367200921</v>
      </c>
      <c r="N103" s="37" t="str">
        <f t="shared" si="20"/>
        <v>-</v>
      </c>
      <c r="O103" s="28">
        <f t="shared" si="22"/>
        <v>2.039612367200921</v>
      </c>
      <c r="P103" s="66" t="str">
        <f t="shared" si="17"/>
        <v>-</v>
      </c>
      <c r="Q103" s="98">
        <f t="shared" si="23"/>
        <v>4.097903614998035</v>
      </c>
      <c r="R103" s="89" t="str">
        <f t="shared" si="21"/>
        <v>-</v>
      </c>
      <c r="S103" s="28">
        <f t="shared" si="24"/>
        <v>8.493446505377618</v>
      </c>
      <c r="T103" s="89" t="str">
        <f t="shared" si="18"/>
        <v>-</v>
      </c>
    </row>
    <row r="104" spans="1:20" ht="12.75">
      <c r="A104" s="90">
        <v>39783</v>
      </c>
      <c r="B104" s="106">
        <v>0.6909722222222222</v>
      </c>
      <c r="C104" s="91">
        <v>207.99903555555554</v>
      </c>
      <c r="D104" s="28">
        <v>15.420325</v>
      </c>
      <c r="E104" s="98">
        <v>207.90356416666668</v>
      </c>
      <c r="F104" s="29">
        <v>15.38965</v>
      </c>
      <c r="G104" s="28">
        <v>209.26083833333334</v>
      </c>
      <c r="H104" s="28">
        <v>16.95851111111111</v>
      </c>
      <c r="I104" s="98">
        <f t="shared" si="14"/>
        <v>0.09701834786017534</v>
      </c>
      <c r="J104" s="37" t="str">
        <f t="shared" si="19"/>
        <v>-</v>
      </c>
      <c r="K104" s="28">
        <f t="shared" si="15"/>
        <v>1.9581314596333375</v>
      </c>
      <c r="L104" s="36" t="str">
        <f t="shared" si="19"/>
        <v>-</v>
      </c>
      <c r="M104" s="98">
        <f t="shared" si="16"/>
        <v>2.0397147899094206</v>
      </c>
      <c r="N104" s="37" t="str">
        <f t="shared" si="20"/>
        <v>-</v>
      </c>
      <c r="O104" s="28">
        <f t="shared" si="22"/>
        <v>2.0397147899094206</v>
      </c>
      <c r="P104" s="66" t="str">
        <f t="shared" si="17"/>
        <v>-</v>
      </c>
      <c r="Q104" s="98">
        <f t="shared" si="23"/>
        <v>4.094864597402934</v>
      </c>
      <c r="R104" s="89" t="str">
        <f t="shared" si="21"/>
        <v>-</v>
      </c>
      <c r="S104" s="28">
        <f t="shared" si="24"/>
        <v>8.478708450694192</v>
      </c>
      <c r="T104" s="89" t="str">
        <f t="shared" si="18"/>
        <v>-</v>
      </c>
    </row>
    <row r="105" spans="1:20" ht="12.75">
      <c r="A105" s="90">
        <v>39783</v>
      </c>
      <c r="B105" s="106">
        <v>0.6916666666666668</v>
      </c>
      <c r="C105" s="91">
        <v>208.2164858333333</v>
      </c>
      <c r="D105" s="28">
        <v>15.342294444444445</v>
      </c>
      <c r="E105" s="98">
        <v>208.1246825</v>
      </c>
      <c r="F105" s="29">
        <v>15.307830555555556</v>
      </c>
      <c r="G105" s="28">
        <v>209.4865275</v>
      </c>
      <c r="H105" s="28">
        <v>16.87270277777778</v>
      </c>
      <c r="I105" s="98">
        <f t="shared" si="14"/>
        <v>0.09501005452035137</v>
      </c>
      <c r="J105" s="37" t="str">
        <f t="shared" si="19"/>
        <v>-</v>
      </c>
      <c r="K105" s="28">
        <f t="shared" si="15"/>
        <v>1.9572638977504986</v>
      </c>
      <c r="L105" s="36" t="str">
        <f t="shared" si="19"/>
        <v>-</v>
      </c>
      <c r="M105" s="98">
        <f t="shared" si="16"/>
        <v>2.039815866352225</v>
      </c>
      <c r="N105" s="37" t="str">
        <f t="shared" si="20"/>
        <v>-</v>
      </c>
      <c r="O105" s="28">
        <f t="shared" si="22"/>
        <v>2.039815866352225</v>
      </c>
      <c r="P105" s="66" t="str">
        <f t="shared" si="17"/>
        <v>-</v>
      </c>
      <c r="Q105" s="98">
        <f t="shared" si="23"/>
        <v>4.092089818623075</v>
      </c>
      <c r="R105" s="89" t="str">
        <f t="shared" si="21"/>
        <v>-</v>
      </c>
      <c r="S105" s="28">
        <f t="shared" si="24"/>
        <v>8.465310387101871</v>
      </c>
      <c r="T105" s="89" t="str">
        <f t="shared" si="18"/>
        <v>-</v>
      </c>
    </row>
    <row r="106" spans="1:20" ht="12.75">
      <c r="A106" s="90">
        <v>39783</v>
      </c>
      <c r="B106" s="106">
        <v>0.6923611111111111</v>
      </c>
      <c r="C106" s="91">
        <v>208.4336336111111</v>
      </c>
      <c r="D106" s="28">
        <v>15.2637</v>
      </c>
      <c r="E106" s="98">
        <v>208.34547722222223</v>
      </c>
      <c r="F106" s="29">
        <v>15.225416666666666</v>
      </c>
      <c r="G106" s="28">
        <v>209.7118636111111</v>
      </c>
      <c r="H106" s="28">
        <v>16.786297222222224</v>
      </c>
      <c r="I106" s="98">
        <f t="shared" si="14"/>
        <v>0.09327303344377155</v>
      </c>
      <c r="J106" s="37" t="str">
        <f t="shared" si="19"/>
        <v>-</v>
      </c>
      <c r="K106" s="28">
        <f t="shared" si="15"/>
        <v>1.9564114210251495</v>
      </c>
      <c r="L106" s="36" t="str">
        <f t="shared" si="19"/>
        <v>-</v>
      </c>
      <c r="M106" s="98">
        <f t="shared" si="16"/>
        <v>2.039919478215338</v>
      </c>
      <c r="N106" s="37" t="str">
        <f t="shared" si="20"/>
        <v>-</v>
      </c>
      <c r="O106" s="28">
        <f t="shared" si="22"/>
        <v>2.039919478215338</v>
      </c>
      <c r="P106" s="66" t="str">
        <f t="shared" si="17"/>
        <v>-</v>
      </c>
      <c r="Q106" s="98">
        <f t="shared" si="23"/>
        <v>4.089603932684259</v>
      </c>
      <c r="R106" s="89" t="str">
        <f t="shared" si="21"/>
        <v>-</v>
      </c>
      <c r="S106" s="28">
        <f t="shared" si="24"/>
        <v>8.453369921879277</v>
      </c>
      <c r="T106" s="89" t="str">
        <f t="shared" si="18"/>
        <v>-</v>
      </c>
    </row>
    <row r="107" spans="1:20" ht="12.75">
      <c r="A107" s="90">
        <v>39783</v>
      </c>
      <c r="B107" s="106">
        <v>0.6930555555555555</v>
      </c>
      <c r="C107" s="91">
        <v>208.65047777777778</v>
      </c>
      <c r="D107" s="28">
        <v>15.184536111111111</v>
      </c>
      <c r="E107" s="98">
        <v>208.56594750000002</v>
      </c>
      <c r="F107" s="29">
        <v>15.142413888888889</v>
      </c>
      <c r="G107" s="28">
        <v>209.93684638888888</v>
      </c>
      <c r="H107" s="28">
        <v>16.699294444444444</v>
      </c>
      <c r="I107" s="98">
        <f t="shared" si="14"/>
        <v>0.09181915002728462</v>
      </c>
      <c r="J107" s="37" t="str">
        <f t="shared" si="19"/>
        <v>-</v>
      </c>
      <c r="K107" s="28">
        <f t="shared" si="15"/>
        <v>1.955578682577022</v>
      </c>
      <c r="L107" s="36" t="str">
        <f t="shared" si="19"/>
        <v>-</v>
      </c>
      <c r="M107" s="98">
        <f t="shared" si="16"/>
        <v>2.0400215093498857</v>
      </c>
      <c r="N107" s="37" t="str">
        <f t="shared" si="20"/>
        <v>-</v>
      </c>
      <c r="O107" s="28">
        <f t="shared" si="22"/>
        <v>2.0400215093498857</v>
      </c>
      <c r="P107" s="66" t="str">
        <f t="shared" si="17"/>
        <v>-</v>
      </c>
      <c r="Q107" s="98">
        <f t="shared" si="23"/>
        <v>4.087419341954192</v>
      </c>
      <c r="R107" s="89" t="str">
        <f t="shared" si="21"/>
        <v>-</v>
      </c>
      <c r="S107" s="28">
        <f t="shared" si="24"/>
        <v>8.442947730755794</v>
      </c>
      <c r="T107" s="89" t="str">
        <f t="shared" si="18"/>
        <v>-</v>
      </c>
    </row>
    <row r="108" spans="1:20" ht="12.75">
      <c r="A108" s="90">
        <v>39783</v>
      </c>
      <c r="B108" s="106">
        <v>0.69375</v>
      </c>
      <c r="C108" s="91">
        <v>208.86701722222222</v>
      </c>
      <c r="D108" s="28">
        <v>15.104811111111111</v>
      </c>
      <c r="E108" s="98">
        <v>208.78609194444445</v>
      </c>
      <c r="F108" s="29">
        <v>15.058819444444445</v>
      </c>
      <c r="G108" s="28">
        <v>210.16147444444445</v>
      </c>
      <c r="H108" s="28">
        <v>16.611694444444446</v>
      </c>
      <c r="I108" s="98">
        <f t="shared" si="14"/>
        <v>0.09066836861420365</v>
      </c>
      <c r="J108" s="37" t="str">
        <f t="shared" si="19"/>
        <v>-</v>
      </c>
      <c r="K108" s="28">
        <f t="shared" si="15"/>
        <v>1.954758855357718</v>
      </c>
      <c r="L108" s="36" t="str">
        <f t="shared" si="19"/>
        <v>-</v>
      </c>
      <c r="M108" s="98">
        <f t="shared" si="16"/>
        <v>2.0401239065266092</v>
      </c>
      <c r="N108" s="37" t="str">
        <f t="shared" si="20"/>
        <v>-</v>
      </c>
      <c r="O108" s="28">
        <f t="shared" si="22"/>
        <v>2.0401239065266092</v>
      </c>
      <c r="P108" s="66" t="str">
        <f t="shared" si="17"/>
        <v>-</v>
      </c>
      <c r="Q108" s="98">
        <f t="shared" si="23"/>
        <v>4.085551130498531</v>
      </c>
      <c r="R108" s="89" t="str">
        <f t="shared" si="21"/>
        <v>-</v>
      </c>
      <c r="S108" s="28">
        <f t="shared" si="24"/>
        <v>8.434122743764469</v>
      </c>
      <c r="T108" s="89" t="str">
        <f t="shared" si="18"/>
        <v>-</v>
      </c>
    </row>
    <row r="109" spans="1:20" ht="12.75">
      <c r="A109" s="90">
        <v>39783</v>
      </c>
      <c r="B109" s="106">
        <v>0.6944444444444445</v>
      </c>
      <c r="C109" s="91">
        <v>209.0832513888889</v>
      </c>
      <c r="D109" s="28">
        <v>15.024525</v>
      </c>
      <c r="E109" s="98">
        <v>209.00591</v>
      </c>
      <c r="F109" s="29">
        <v>14.974638888888888</v>
      </c>
      <c r="G109" s="28">
        <v>210.38574694444443</v>
      </c>
      <c r="H109" s="28">
        <v>16.523505555555555</v>
      </c>
      <c r="I109" s="98">
        <f t="shared" si="14"/>
        <v>0.08983116704916977</v>
      </c>
      <c r="J109" s="37" t="str">
        <f t="shared" si="19"/>
        <v>-</v>
      </c>
      <c r="K109" s="28">
        <f t="shared" si="15"/>
        <v>1.953958015988656</v>
      </c>
      <c r="L109" s="36" t="str">
        <f t="shared" si="19"/>
        <v>-</v>
      </c>
      <c r="M109" s="98">
        <f t="shared" si="16"/>
        <v>2.0402283839680226</v>
      </c>
      <c r="N109" s="37" t="str">
        <f t="shared" si="20"/>
        <v>-</v>
      </c>
      <c r="O109" s="28">
        <f t="shared" si="22"/>
        <v>2.0402283839680226</v>
      </c>
      <c r="P109" s="66" t="str">
        <f t="shared" si="17"/>
        <v>-</v>
      </c>
      <c r="Q109" s="98">
        <f t="shared" si="23"/>
        <v>4.084017567005848</v>
      </c>
      <c r="R109" s="89" t="str">
        <f t="shared" si="21"/>
        <v>-</v>
      </c>
      <c r="S109" s="28">
        <f t="shared" si="24"/>
        <v>8.426978499362372</v>
      </c>
      <c r="T109" s="89" t="str">
        <f t="shared" si="18"/>
        <v>-</v>
      </c>
    </row>
    <row r="110" spans="1:20" ht="12.75">
      <c r="A110" s="90">
        <v>39783</v>
      </c>
      <c r="B110" s="106">
        <v>0.6951388888888889</v>
      </c>
      <c r="C110" s="91">
        <v>209.29917916666668</v>
      </c>
      <c r="D110" s="28">
        <v>14.943677777777777</v>
      </c>
      <c r="E110" s="98">
        <v>209.22540055555555</v>
      </c>
      <c r="F110" s="29">
        <v>14.889872222222222</v>
      </c>
      <c r="G110" s="28">
        <v>210.60966305555556</v>
      </c>
      <c r="H110" s="28">
        <v>16.434722222222224</v>
      </c>
      <c r="I110" s="98">
        <f t="shared" si="14"/>
        <v>0.08931759784311669</v>
      </c>
      <c r="J110" s="37" t="str">
        <f t="shared" si="19"/>
        <v>-</v>
      </c>
      <c r="K110" s="28">
        <f t="shared" si="15"/>
        <v>1.9531718824630255</v>
      </c>
      <c r="L110" s="36" t="str">
        <f t="shared" si="19"/>
        <v>-</v>
      </c>
      <c r="M110" s="98">
        <f t="shared" si="16"/>
        <v>2.0403307113161007</v>
      </c>
      <c r="N110" s="37" t="str">
        <f t="shared" si="20"/>
        <v>-</v>
      </c>
      <c r="O110" s="28">
        <f t="shared" si="22"/>
        <v>2.0403307113161007</v>
      </c>
      <c r="P110" s="66" t="str">
        <f t="shared" si="17"/>
        <v>-</v>
      </c>
      <c r="Q110" s="98">
        <f t="shared" si="23"/>
        <v>4.082820191622243</v>
      </c>
      <c r="R110" s="89" t="str">
        <f t="shared" si="21"/>
        <v>-</v>
      </c>
      <c r="S110" s="28">
        <f t="shared" si="24"/>
        <v>8.421529445769133</v>
      </c>
      <c r="T110" s="89" t="str">
        <f t="shared" si="18"/>
        <v>-</v>
      </c>
    </row>
    <row r="111" spans="1:20" ht="12.75">
      <c r="A111" s="90">
        <v>39783</v>
      </c>
      <c r="B111" s="106">
        <v>0.6958333333333333</v>
      </c>
      <c r="C111" s="91">
        <v>209.51479972222222</v>
      </c>
      <c r="D111" s="28">
        <v>14.862275</v>
      </c>
      <c r="E111" s="98">
        <v>209.44456277777778</v>
      </c>
      <c r="F111" s="29">
        <v>14.804525</v>
      </c>
      <c r="G111" s="28">
        <v>210.8332225</v>
      </c>
      <c r="H111" s="28">
        <v>16.345352777777777</v>
      </c>
      <c r="I111" s="98">
        <f t="shared" si="14"/>
        <v>0.08913452066033065</v>
      </c>
      <c r="J111" s="37" t="str">
        <f t="shared" si="19"/>
        <v>min</v>
      </c>
      <c r="K111" s="28">
        <f t="shared" si="15"/>
        <v>1.9524027266731725</v>
      </c>
      <c r="L111" s="36" t="str">
        <f t="shared" si="19"/>
        <v>-</v>
      </c>
      <c r="M111" s="98">
        <f t="shared" si="16"/>
        <v>2.0404331312713335</v>
      </c>
      <c r="N111" s="37" t="str">
        <f t="shared" si="20"/>
        <v>-</v>
      </c>
      <c r="O111" s="28">
        <f t="shared" si="22"/>
        <v>2.0404331312713335</v>
      </c>
      <c r="P111" s="66" t="str">
        <f t="shared" si="17"/>
        <v>-</v>
      </c>
      <c r="Q111" s="98">
        <f t="shared" si="23"/>
        <v>4.0819703786048365</v>
      </c>
      <c r="R111" s="89" t="str">
        <f t="shared" si="21"/>
        <v>-</v>
      </c>
      <c r="S111" s="28">
        <f t="shared" si="24"/>
        <v>8.417827611044588</v>
      </c>
      <c r="T111" s="89" t="str">
        <f t="shared" si="18"/>
        <v>-</v>
      </c>
    </row>
    <row r="112" spans="1:20" ht="12.75">
      <c r="A112" s="90">
        <v>39783</v>
      </c>
      <c r="B112" s="106">
        <v>0.6965277777777777</v>
      </c>
      <c r="C112" s="91">
        <v>209.73011166666666</v>
      </c>
      <c r="D112" s="28">
        <v>14.780316666666668</v>
      </c>
      <c r="E112" s="98">
        <v>209.66339583333334</v>
      </c>
      <c r="F112" s="29">
        <v>14.718594444444445</v>
      </c>
      <c r="G112" s="28">
        <v>211.0564238888889</v>
      </c>
      <c r="H112" s="28">
        <v>16.25539722222222</v>
      </c>
      <c r="I112" s="98">
        <f t="shared" si="14"/>
        <v>0.08928679570771807</v>
      </c>
      <c r="J112" s="37" t="str">
        <f t="shared" si="19"/>
        <v>-</v>
      </c>
      <c r="K112" s="28">
        <f t="shared" si="15"/>
        <v>1.951650366407727</v>
      </c>
      <c r="L112" s="36" t="str">
        <f t="shared" si="19"/>
        <v>-</v>
      </c>
      <c r="M112" s="98">
        <f t="shared" si="16"/>
        <v>2.040537199959271</v>
      </c>
      <c r="N112" s="37" t="str">
        <f t="shared" si="20"/>
        <v>-</v>
      </c>
      <c r="O112" s="28">
        <f t="shared" si="22"/>
        <v>2.040537199959271</v>
      </c>
      <c r="P112" s="66" t="str">
        <f t="shared" si="17"/>
        <v>-</v>
      </c>
      <c r="Q112" s="98">
        <f t="shared" si="23"/>
        <v>4.081474362074716</v>
      </c>
      <c r="R112" s="89" t="str">
        <f t="shared" si="21"/>
        <v>-</v>
      </c>
      <c r="S112" s="28">
        <f t="shared" si="24"/>
        <v>8.415902198389894</v>
      </c>
      <c r="T112" s="89" t="str">
        <f t="shared" si="18"/>
        <v>-</v>
      </c>
    </row>
    <row r="113" spans="1:20" ht="12.75">
      <c r="A113" s="90">
        <v>39783</v>
      </c>
      <c r="B113" s="106">
        <v>0.6972222222222223</v>
      </c>
      <c r="C113" s="91">
        <v>209.94511472222223</v>
      </c>
      <c r="D113" s="28">
        <v>14.697802777777778</v>
      </c>
      <c r="E113" s="98">
        <v>209.88189861111113</v>
      </c>
      <c r="F113" s="29">
        <v>14.632086111111112</v>
      </c>
      <c r="G113" s="28">
        <v>211.27926666666667</v>
      </c>
      <c r="H113" s="28">
        <v>16.16485833333333</v>
      </c>
      <c r="I113" s="98">
        <f t="shared" si="14"/>
        <v>0.08977094645237715</v>
      </c>
      <c r="J113" s="37" t="str">
        <f t="shared" si="19"/>
        <v>-</v>
      </c>
      <c r="K113" s="28">
        <f t="shared" si="15"/>
        <v>1.9509165262231556</v>
      </c>
      <c r="L113" s="36" t="str">
        <f t="shared" si="19"/>
        <v>-</v>
      </c>
      <c r="M113" s="98">
        <f t="shared" si="16"/>
        <v>2.040640955470266</v>
      </c>
      <c r="N113" s="37" t="str">
        <f t="shared" si="20"/>
        <v>-</v>
      </c>
      <c r="O113" s="28">
        <f t="shared" si="22"/>
        <v>2.040640955470266</v>
      </c>
      <c r="P113" s="66" t="str">
        <f t="shared" si="17"/>
        <v>-</v>
      </c>
      <c r="Q113" s="98">
        <f t="shared" si="23"/>
        <v>4.081328428145799</v>
      </c>
      <c r="R113" s="89" t="str">
        <f t="shared" si="21"/>
        <v>min</v>
      </c>
      <c r="S113" s="28">
        <f t="shared" si="24"/>
        <v>8.415734097714894</v>
      </c>
      <c r="T113" s="89" t="str">
        <f t="shared" si="18"/>
        <v>min</v>
      </c>
    </row>
    <row r="114" spans="1:20" ht="12.75">
      <c r="A114" s="90">
        <v>39783</v>
      </c>
      <c r="B114" s="106">
        <v>0.6979166666666666</v>
      </c>
      <c r="C114" s="91">
        <v>210.1598077777778</v>
      </c>
      <c r="D114" s="28">
        <v>14.614738888888889</v>
      </c>
      <c r="E114" s="98">
        <v>210.10007055555556</v>
      </c>
      <c r="F114" s="29">
        <v>14.545002777777778</v>
      </c>
      <c r="G114" s="28">
        <v>211.50175027777777</v>
      </c>
      <c r="H114" s="28">
        <v>16.07373888888889</v>
      </c>
      <c r="I114" s="98">
        <f t="shared" si="14"/>
        <v>0.09058438379902273</v>
      </c>
      <c r="J114" s="37" t="str">
        <f t="shared" si="19"/>
        <v>-</v>
      </c>
      <c r="K114" s="28">
        <f t="shared" si="15"/>
        <v>1.9501992486769515</v>
      </c>
      <c r="L114" s="36" t="str">
        <f t="shared" si="19"/>
        <v>-</v>
      </c>
      <c r="M114" s="98">
        <f t="shared" si="16"/>
        <v>2.040744194557294</v>
      </c>
      <c r="N114" s="37" t="str">
        <f t="shared" si="20"/>
        <v>-</v>
      </c>
      <c r="O114" s="28">
        <f t="shared" si="22"/>
        <v>2.040744194557294</v>
      </c>
      <c r="P114" s="66" t="str">
        <f t="shared" si="17"/>
        <v>-</v>
      </c>
      <c r="Q114" s="98">
        <f t="shared" si="23"/>
        <v>4.081527827033268</v>
      </c>
      <c r="R114" s="89" t="str">
        <f t="shared" si="21"/>
        <v>-</v>
      </c>
      <c r="S114" s="28">
        <f t="shared" si="24"/>
        <v>8.417300908095681</v>
      </c>
      <c r="T114" s="89" t="str">
        <f t="shared" si="18"/>
        <v>-</v>
      </c>
    </row>
    <row r="115" spans="1:20" ht="12.75">
      <c r="A115" s="90">
        <v>39783</v>
      </c>
      <c r="B115" s="106">
        <v>0.6986111111111111</v>
      </c>
      <c r="C115" s="91">
        <v>210.37419</v>
      </c>
      <c r="D115" s="28">
        <v>14.531127777777778</v>
      </c>
      <c r="E115" s="98">
        <v>210.31791083333334</v>
      </c>
      <c r="F115" s="29">
        <v>14.457341666666666</v>
      </c>
      <c r="G115" s="28">
        <v>211.7238738888889</v>
      </c>
      <c r="H115" s="28">
        <v>15.982041666666667</v>
      </c>
      <c r="I115" s="98">
        <f t="shared" si="14"/>
        <v>0.09172419240909778</v>
      </c>
      <c r="J115" s="37" t="str">
        <f t="shared" si="19"/>
        <v>-</v>
      </c>
      <c r="K115" s="28">
        <f t="shared" si="15"/>
        <v>1.9494983437604623</v>
      </c>
      <c r="L115" s="36" t="str">
        <f t="shared" si="19"/>
        <v>-</v>
      </c>
      <c r="M115" s="98">
        <f t="shared" si="16"/>
        <v>2.0408508752125467</v>
      </c>
      <c r="N115" s="37" t="str">
        <f t="shared" si="20"/>
        <v>-</v>
      </c>
      <c r="O115" s="28">
        <f t="shared" si="22"/>
        <v>2.0408508752125467</v>
      </c>
      <c r="P115" s="66" t="str">
        <f t="shared" si="17"/>
        <v>-</v>
      </c>
      <c r="Q115" s="98">
        <f t="shared" si="23"/>
        <v>4.082073411382106</v>
      </c>
      <c r="R115" s="89" t="str">
        <f t="shared" si="21"/>
        <v>-</v>
      </c>
      <c r="S115" s="28">
        <f t="shared" si="24"/>
        <v>8.42060312417341</v>
      </c>
      <c r="T115" s="89" t="str">
        <f t="shared" si="18"/>
        <v>-</v>
      </c>
    </row>
    <row r="116" spans="1:20" ht="12.75">
      <c r="A116" s="90">
        <v>39783</v>
      </c>
      <c r="B116" s="106">
        <v>0.6993055555555556</v>
      </c>
      <c r="C116" s="91">
        <v>210.58826083333335</v>
      </c>
      <c r="D116" s="28">
        <v>14.446966666666667</v>
      </c>
      <c r="E116" s="98">
        <v>210.5354186111111</v>
      </c>
      <c r="F116" s="29">
        <v>14.369111111111112</v>
      </c>
      <c r="G116" s="28">
        <v>211.94563694444446</v>
      </c>
      <c r="H116" s="28">
        <v>15.889763888888888</v>
      </c>
      <c r="I116" s="98">
        <f t="shared" si="14"/>
        <v>0.09317137029419706</v>
      </c>
      <c r="J116" s="37" t="str">
        <f t="shared" si="19"/>
        <v>-</v>
      </c>
      <c r="K116" s="28">
        <f t="shared" si="15"/>
        <v>1.948813644534897</v>
      </c>
      <c r="L116" s="36" t="str">
        <f t="shared" si="19"/>
        <v>-</v>
      </c>
      <c r="M116" s="98">
        <f t="shared" si="16"/>
        <v>2.040952659484908</v>
      </c>
      <c r="N116" s="37" t="str">
        <f t="shared" si="20"/>
        <v>-</v>
      </c>
      <c r="O116" s="28">
        <f t="shared" si="22"/>
        <v>2.040952659484908</v>
      </c>
      <c r="P116" s="66" t="str">
        <f t="shared" si="17"/>
        <v>-</v>
      </c>
      <c r="Q116" s="98">
        <f t="shared" si="23"/>
        <v>4.082937674314001</v>
      </c>
      <c r="R116" s="89" t="str">
        <f t="shared" si="21"/>
        <v>-</v>
      </c>
      <c r="S116" s="28">
        <f t="shared" si="24"/>
        <v>8.425510178915495</v>
      </c>
      <c r="T116" s="89" t="str">
        <f t="shared" si="18"/>
        <v>-</v>
      </c>
    </row>
    <row r="117" spans="1:20" ht="12.75">
      <c r="A117" s="90">
        <v>39783</v>
      </c>
      <c r="B117" s="106">
        <v>0.7</v>
      </c>
      <c r="C117" s="91">
        <v>210.80201944444445</v>
      </c>
      <c r="D117" s="28">
        <v>14.362261111111112</v>
      </c>
      <c r="E117" s="98">
        <v>210.75259305555556</v>
      </c>
      <c r="F117" s="29">
        <v>14.280308333333334</v>
      </c>
      <c r="G117" s="28">
        <v>212.16703888888887</v>
      </c>
      <c r="H117" s="28">
        <v>15.796916666666666</v>
      </c>
      <c r="I117" s="98">
        <f t="shared" si="14"/>
        <v>0.09491969587089169</v>
      </c>
      <c r="J117" s="37" t="str">
        <f t="shared" si="19"/>
        <v>-</v>
      </c>
      <c r="K117" s="28">
        <f t="shared" si="15"/>
        <v>1.948149210428159</v>
      </c>
      <c r="L117" s="36" t="str">
        <f t="shared" si="19"/>
        <v>-</v>
      </c>
      <c r="M117" s="98">
        <f t="shared" si="16"/>
        <v>2.041059870226505</v>
      </c>
      <c r="N117" s="37" t="str">
        <f t="shared" si="20"/>
        <v>-</v>
      </c>
      <c r="O117" s="28">
        <f t="shared" si="22"/>
        <v>2.041059870226505</v>
      </c>
      <c r="P117" s="66" t="str">
        <f t="shared" si="17"/>
        <v>-</v>
      </c>
      <c r="Q117" s="98">
        <f t="shared" si="23"/>
        <v>4.084128776525556</v>
      </c>
      <c r="R117" s="89" t="str">
        <f t="shared" si="21"/>
        <v>-</v>
      </c>
      <c r="S117" s="28">
        <f t="shared" si="24"/>
        <v>8.432049883450048</v>
      </c>
      <c r="T117" s="89" t="str">
        <f t="shared" si="18"/>
        <v>-</v>
      </c>
    </row>
    <row r="118" spans="1:20" ht="12.75">
      <c r="A118" s="90">
        <v>39783</v>
      </c>
      <c r="B118" s="106">
        <v>0.7006944444444444</v>
      </c>
      <c r="C118" s="91">
        <v>211.01546472222222</v>
      </c>
      <c r="D118" s="28">
        <v>14.27701388888889</v>
      </c>
      <c r="E118" s="98">
        <v>210.9694336111111</v>
      </c>
      <c r="F118" s="29">
        <v>14.190938888888889</v>
      </c>
      <c r="G118" s="28">
        <v>212.38807888888888</v>
      </c>
      <c r="H118" s="28">
        <v>15.703494444444443</v>
      </c>
      <c r="I118" s="98">
        <f t="shared" si="14"/>
        <v>0.09695187459051527</v>
      </c>
      <c r="J118" s="37" t="str">
        <f t="shared" si="19"/>
        <v>-</v>
      </c>
      <c r="K118" s="28">
        <f t="shared" si="15"/>
        <v>1.9474988857349493</v>
      </c>
      <c r="L118" s="36" t="str">
        <f t="shared" si="19"/>
        <v>-</v>
      </c>
      <c r="M118" s="98">
        <f t="shared" si="16"/>
        <v>2.0411638526420366</v>
      </c>
      <c r="N118" s="37" t="str">
        <f t="shared" si="20"/>
        <v>-</v>
      </c>
      <c r="O118" s="28">
        <f t="shared" si="22"/>
        <v>2.0411638526420366</v>
      </c>
      <c r="P118" s="66" t="str">
        <f t="shared" si="17"/>
        <v>-</v>
      </c>
      <c r="Q118" s="98">
        <f t="shared" si="23"/>
        <v>4.085614612967501</v>
      </c>
      <c r="R118" s="89" t="str">
        <f t="shared" si="21"/>
        <v>-</v>
      </c>
      <c r="S118" s="28">
        <f t="shared" si="24"/>
        <v>8.440074667749405</v>
      </c>
      <c r="T118" s="89" t="str">
        <f t="shared" si="18"/>
        <v>-</v>
      </c>
    </row>
    <row r="119" spans="1:20" ht="12.75">
      <c r="A119" s="90">
        <v>39783</v>
      </c>
      <c r="B119" s="106">
        <v>0.7013888888888888</v>
      </c>
      <c r="C119" s="91">
        <v>211.2285963888889</v>
      </c>
      <c r="D119" s="28">
        <v>14.191222222222223</v>
      </c>
      <c r="E119" s="98">
        <v>211.18593972222223</v>
      </c>
      <c r="F119" s="29">
        <v>14.101002777777778</v>
      </c>
      <c r="G119" s="28">
        <v>212.60875666666666</v>
      </c>
      <c r="H119" s="28">
        <v>15.609502777777777</v>
      </c>
      <c r="I119" s="98">
        <f t="shared" si="14"/>
        <v>0.09924946490847278</v>
      </c>
      <c r="J119" s="37" t="str">
        <f t="shared" si="19"/>
        <v>-</v>
      </c>
      <c r="K119" s="28">
        <f t="shared" si="15"/>
        <v>1.9468685969203712</v>
      </c>
      <c r="L119" s="36" t="str">
        <f t="shared" si="19"/>
        <v>-</v>
      </c>
      <c r="M119" s="98">
        <f t="shared" si="16"/>
        <v>2.041268704069201</v>
      </c>
      <c r="N119" s="37" t="str">
        <f t="shared" si="20"/>
        <v>-</v>
      </c>
      <c r="O119" s="28">
        <f t="shared" si="22"/>
        <v>2.041268704069201</v>
      </c>
      <c r="P119" s="66" t="str">
        <f t="shared" si="17"/>
        <v>-</v>
      </c>
      <c r="Q119" s="98">
        <f t="shared" si="23"/>
        <v>4.087386765898045</v>
      </c>
      <c r="R119" s="89" t="str">
        <f t="shared" si="21"/>
        <v>-</v>
      </c>
      <c r="S119" s="28">
        <f t="shared" si="24"/>
        <v>8.449533298104113</v>
      </c>
      <c r="T119" s="89" t="str">
        <f t="shared" si="18"/>
        <v>-</v>
      </c>
    </row>
    <row r="120" spans="1:20" ht="12.75">
      <c r="A120" s="90">
        <v>39783</v>
      </c>
      <c r="B120" s="106">
        <v>0.7020833333333334</v>
      </c>
      <c r="C120" s="91">
        <v>211.4414138888889</v>
      </c>
      <c r="D120" s="28">
        <v>14.104894444444444</v>
      </c>
      <c r="E120" s="98">
        <v>211.40211055555557</v>
      </c>
      <c r="F120" s="29">
        <v>14.010505555555556</v>
      </c>
      <c r="G120" s="28">
        <v>212.82907194444445</v>
      </c>
      <c r="H120" s="28">
        <v>15.514944444444444</v>
      </c>
      <c r="I120" s="98">
        <f t="shared" si="14"/>
        <v>0.1017982012373755</v>
      </c>
      <c r="J120" s="37" t="str">
        <f t="shared" si="19"/>
        <v>-</v>
      </c>
      <c r="K120" s="28">
        <f t="shared" si="15"/>
        <v>1.9462542430752812</v>
      </c>
      <c r="L120" s="36" t="str">
        <f t="shared" si="19"/>
        <v>-</v>
      </c>
      <c r="M120" s="98">
        <f t="shared" si="16"/>
        <v>2.04137251315398</v>
      </c>
      <c r="N120" s="37" t="str">
        <f t="shared" si="20"/>
        <v>-</v>
      </c>
      <c r="O120" s="28">
        <f t="shared" si="22"/>
        <v>2.04137251315398</v>
      </c>
      <c r="P120" s="66" t="str">
        <f t="shared" si="17"/>
        <v>-</v>
      </c>
      <c r="Q120" s="98">
        <f t="shared" si="23"/>
        <v>4.089424957466637</v>
      </c>
      <c r="R120" s="89" t="str">
        <f t="shared" si="21"/>
        <v>-</v>
      </c>
      <c r="S120" s="28">
        <f t="shared" si="24"/>
        <v>8.460329780978903</v>
      </c>
      <c r="T120" s="89" t="str">
        <f t="shared" si="18"/>
        <v>-</v>
      </c>
    </row>
    <row r="121" spans="1:20" ht="12.75">
      <c r="A121" s="90">
        <v>39783</v>
      </c>
      <c r="B121" s="106">
        <v>0.7027777777777778</v>
      </c>
      <c r="C121" s="91">
        <v>211.65391611111113</v>
      </c>
      <c r="D121" s="28">
        <v>14.018027777777778</v>
      </c>
      <c r="E121" s="98">
        <v>211.61794527777778</v>
      </c>
      <c r="F121" s="29">
        <v>13.919444444444444</v>
      </c>
      <c r="G121" s="28">
        <v>213.0490236111111</v>
      </c>
      <c r="H121" s="28">
        <v>15.419819444444444</v>
      </c>
      <c r="I121" s="98">
        <f t="shared" si="14"/>
        <v>0.10458096441553774</v>
      </c>
      <c r="J121" s="37" t="str">
        <f t="shared" si="19"/>
        <v>-</v>
      </c>
      <c r="K121" s="28">
        <f t="shared" si="15"/>
        <v>1.9456576635225682</v>
      </c>
      <c r="L121" s="36" t="str">
        <f t="shared" si="19"/>
        <v>-</v>
      </c>
      <c r="M121" s="98">
        <f t="shared" si="16"/>
        <v>2.041476955510504</v>
      </c>
      <c r="N121" s="37" t="str">
        <f t="shared" si="20"/>
        <v>-</v>
      </c>
      <c r="O121" s="28">
        <f t="shared" si="22"/>
        <v>2.041476955510504</v>
      </c>
      <c r="P121" s="66" t="str">
        <f t="shared" si="17"/>
        <v>-</v>
      </c>
      <c r="Q121" s="98">
        <f t="shared" si="23"/>
        <v>4.091715583448609</v>
      </c>
      <c r="R121" s="89" t="str">
        <f t="shared" si="21"/>
        <v>-</v>
      </c>
      <c r="S121" s="28">
        <f t="shared" si="24"/>
        <v>8.472393023895178</v>
      </c>
      <c r="T121" s="89" t="str">
        <f t="shared" si="18"/>
        <v>-</v>
      </c>
    </row>
    <row r="122" spans="1:20" ht="12.75">
      <c r="A122" s="90">
        <v>39783</v>
      </c>
      <c r="B122" s="106">
        <v>0.7034722222222222</v>
      </c>
      <c r="C122" s="91">
        <v>211.86610277777777</v>
      </c>
      <c r="D122" s="28">
        <v>13.930627777777778</v>
      </c>
      <c r="E122" s="98">
        <v>211.8334438888889</v>
      </c>
      <c r="F122" s="29">
        <v>13.827822222222222</v>
      </c>
      <c r="G122" s="28">
        <v>213.2686116666667</v>
      </c>
      <c r="H122" s="28">
        <v>15.32413611111111</v>
      </c>
      <c r="I122" s="98">
        <f t="shared" si="14"/>
        <v>0.10758351204079666</v>
      </c>
      <c r="J122" s="37" t="str">
        <f t="shared" si="19"/>
        <v>-</v>
      </c>
      <c r="K122" s="28">
        <f t="shared" si="15"/>
        <v>1.9450808045479389</v>
      </c>
      <c r="L122" s="36" t="str">
        <f t="shared" si="19"/>
        <v>-</v>
      </c>
      <c r="M122" s="98">
        <f t="shared" si="16"/>
        <v>2.0415858694979097</v>
      </c>
      <c r="N122" s="37" t="str">
        <f t="shared" si="20"/>
        <v>-</v>
      </c>
      <c r="O122" s="28">
        <f t="shared" si="22"/>
        <v>2.0415858694979097</v>
      </c>
      <c r="P122" s="66" t="str">
        <f t="shared" si="17"/>
        <v>-</v>
      </c>
      <c r="Q122" s="98">
        <f t="shared" si="23"/>
        <v>4.094250186086645</v>
      </c>
      <c r="R122" s="89" t="str">
        <f t="shared" si="21"/>
        <v>-</v>
      </c>
      <c r="S122" s="28">
        <f t="shared" si="24"/>
        <v>8.485675897048921</v>
      </c>
      <c r="T122" s="89" t="str">
        <f t="shared" si="18"/>
        <v>-</v>
      </c>
    </row>
    <row r="123" spans="1:20" ht="12.75">
      <c r="A123" s="90">
        <v>39783</v>
      </c>
      <c r="B123" s="106">
        <v>0.7041666666666666</v>
      </c>
      <c r="C123" s="91">
        <v>212.07797305555556</v>
      </c>
      <c r="D123" s="28">
        <v>13.842691666666667</v>
      </c>
      <c r="E123" s="98">
        <v>212.04860555555555</v>
      </c>
      <c r="F123" s="29">
        <v>13.735644444444443</v>
      </c>
      <c r="G123" s="28">
        <v>213.48783555555553</v>
      </c>
      <c r="H123" s="28">
        <v>15.22788888888889</v>
      </c>
      <c r="I123" s="98">
        <f t="shared" si="14"/>
        <v>0.11078159237235788</v>
      </c>
      <c r="J123" s="37" t="str">
        <f t="shared" si="19"/>
        <v>-</v>
      </c>
      <c r="K123" s="28">
        <f t="shared" si="15"/>
        <v>1.944521662106292</v>
      </c>
      <c r="L123" s="36" t="str">
        <f t="shared" si="19"/>
        <v>-</v>
      </c>
      <c r="M123" s="98">
        <f t="shared" si="16"/>
        <v>2.041691074138139</v>
      </c>
      <c r="N123" s="37" t="str">
        <f t="shared" si="20"/>
        <v>-</v>
      </c>
      <c r="O123" s="28">
        <f t="shared" si="22"/>
        <v>2.041691074138139</v>
      </c>
      <c r="P123" s="66" t="str">
        <f t="shared" si="17"/>
        <v>-</v>
      </c>
      <c r="Q123" s="98">
        <f t="shared" si="23"/>
        <v>4.096994328616789</v>
      </c>
      <c r="R123" s="89" t="str">
        <f t="shared" si="21"/>
        <v>-</v>
      </c>
      <c r="S123" s="28">
        <f t="shared" si="24"/>
        <v>8.500015059564852</v>
      </c>
      <c r="T123" s="89" t="str">
        <f t="shared" si="18"/>
        <v>-</v>
      </c>
    </row>
    <row r="124" spans="1:20" ht="12.75">
      <c r="A124" s="90">
        <v>39783</v>
      </c>
      <c r="B124" s="106">
        <v>0.7048611111111112</v>
      </c>
      <c r="C124" s="91">
        <v>212.28952666666666</v>
      </c>
      <c r="D124" s="28">
        <v>13.754227777777778</v>
      </c>
      <c r="E124" s="98">
        <v>212.26342944444445</v>
      </c>
      <c r="F124" s="29">
        <v>13.642913888888888</v>
      </c>
      <c r="G124" s="28">
        <v>213.706695</v>
      </c>
      <c r="H124" s="28">
        <v>15.131083333333335</v>
      </c>
      <c r="I124" s="98">
        <f t="shared" si="14"/>
        <v>0.11416502064349097</v>
      </c>
      <c r="J124" s="37" t="str">
        <f t="shared" si="19"/>
        <v>-</v>
      </c>
      <c r="K124" s="28">
        <f t="shared" si="15"/>
        <v>1.9439780439077083</v>
      </c>
      <c r="L124" s="36" t="str">
        <f t="shared" si="19"/>
        <v>-</v>
      </c>
      <c r="M124" s="98">
        <f t="shared" si="16"/>
        <v>2.0417947692252487</v>
      </c>
      <c r="N124" s="37" t="str">
        <f t="shared" si="20"/>
        <v>-</v>
      </c>
      <c r="O124" s="28">
        <f t="shared" si="22"/>
        <v>2.0417947692252487</v>
      </c>
      <c r="P124" s="66" t="str">
        <f t="shared" si="17"/>
        <v>-</v>
      </c>
      <c r="Q124" s="98">
        <f t="shared" si="23"/>
        <v>4.099937833776448</v>
      </c>
      <c r="R124" s="89" t="str">
        <f t="shared" si="21"/>
        <v>-</v>
      </c>
      <c r="S124" s="28">
        <f t="shared" si="24"/>
        <v>8.515360024652503</v>
      </c>
      <c r="T124" s="89" t="str">
        <f t="shared" si="18"/>
        <v>-</v>
      </c>
    </row>
    <row r="125" spans="1:20" ht="12.75">
      <c r="A125" s="90">
        <v>39783</v>
      </c>
      <c r="B125" s="106">
        <v>0.7055555555555556</v>
      </c>
      <c r="C125" s="91">
        <v>212.50076305555555</v>
      </c>
      <c r="D125" s="28">
        <v>13.665233333333333</v>
      </c>
      <c r="E125" s="98">
        <v>212.47791555555557</v>
      </c>
      <c r="F125" s="29">
        <v>13.549627777777777</v>
      </c>
      <c r="G125" s="28">
        <v>213.9251897222222</v>
      </c>
      <c r="H125" s="28">
        <v>15.033725</v>
      </c>
      <c r="I125" s="98">
        <f t="shared" si="14"/>
        <v>0.11771898232359014</v>
      </c>
      <c r="J125" s="37" t="str">
        <f t="shared" si="19"/>
        <v>-</v>
      </c>
      <c r="K125" s="28">
        <f t="shared" si="15"/>
        <v>1.9434558415047114</v>
      </c>
      <c r="L125" s="36" t="str">
        <f t="shared" si="19"/>
        <v>-</v>
      </c>
      <c r="M125" s="98">
        <f t="shared" si="16"/>
        <v>2.04190263135592</v>
      </c>
      <c r="N125" s="37" t="str">
        <f t="shared" si="20"/>
        <v>-</v>
      </c>
      <c r="O125" s="28">
        <f t="shared" si="22"/>
        <v>2.04190263135592</v>
      </c>
      <c r="P125" s="66" t="str">
        <f t="shared" si="17"/>
        <v>-</v>
      </c>
      <c r="Q125" s="98">
        <f t="shared" si="23"/>
        <v>4.103077455184222</v>
      </c>
      <c r="R125" s="89" t="str">
        <f t="shared" si="21"/>
        <v>-</v>
      </c>
      <c r="S125" s="28">
        <f t="shared" si="24"/>
        <v>8.531684765795834</v>
      </c>
      <c r="T125" s="89" t="str">
        <f t="shared" si="18"/>
        <v>-</v>
      </c>
    </row>
    <row r="126" spans="1:20" ht="12.75">
      <c r="A126" s="90">
        <v>39783</v>
      </c>
      <c r="B126" s="106">
        <v>0.70625</v>
      </c>
      <c r="C126" s="91">
        <v>212.71168138888888</v>
      </c>
      <c r="D126" s="28">
        <v>13.575711111111112</v>
      </c>
      <c r="E126" s="98">
        <v>212.69206333333335</v>
      </c>
      <c r="F126" s="29">
        <v>13.455791666666666</v>
      </c>
      <c r="G126" s="28">
        <v>214.14331916666666</v>
      </c>
      <c r="H126" s="28">
        <v>14.93581111111111</v>
      </c>
      <c r="I126" s="98">
        <f t="shared" si="14"/>
        <v>0.12142701094487283</v>
      </c>
      <c r="J126" s="37" t="str">
        <f t="shared" si="19"/>
        <v>-</v>
      </c>
      <c r="K126" s="28">
        <f t="shared" si="15"/>
        <v>1.9429510976357092</v>
      </c>
      <c r="L126" s="36" t="str">
        <f t="shared" si="19"/>
        <v>-</v>
      </c>
      <c r="M126" s="98">
        <f t="shared" si="16"/>
        <v>2.0420083723033535</v>
      </c>
      <c r="N126" s="37" t="str">
        <f t="shared" si="20"/>
        <v>-</v>
      </c>
      <c r="O126" s="28">
        <f t="shared" si="22"/>
        <v>2.0420083723033535</v>
      </c>
      <c r="P126" s="66" t="str">
        <f t="shared" si="17"/>
        <v>-</v>
      </c>
      <c r="Q126" s="98">
        <f t="shared" si="23"/>
        <v>4.106386480883936</v>
      </c>
      <c r="R126" s="89" t="str">
        <f t="shared" si="21"/>
        <v>-</v>
      </c>
      <c r="S126" s="28">
        <f t="shared" si="24"/>
        <v>8.548864858270436</v>
      </c>
      <c r="T126" s="89" t="str">
        <f t="shared" si="18"/>
        <v>-</v>
      </c>
    </row>
    <row r="127" spans="1:20" ht="12.75">
      <c r="A127" s="90">
        <v>39783</v>
      </c>
      <c r="B127" s="106">
        <v>0.7069444444444444</v>
      </c>
      <c r="C127" s="91">
        <v>212.92228166666666</v>
      </c>
      <c r="D127" s="28">
        <v>13.485666666666665</v>
      </c>
      <c r="E127" s="98">
        <v>212.90587194444444</v>
      </c>
      <c r="F127" s="29">
        <v>13.361408333333333</v>
      </c>
      <c r="G127" s="28">
        <v>214.36108333333334</v>
      </c>
      <c r="H127" s="28">
        <v>14.837347222222222</v>
      </c>
      <c r="I127" s="98">
        <f t="shared" si="14"/>
        <v>0.12527928863276874</v>
      </c>
      <c r="J127" s="37" t="str">
        <f t="shared" si="19"/>
        <v>-</v>
      </c>
      <c r="K127" s="28">
        <f t="shared" si="15"/>
        <v>1.9424635989743855</v>
      </c>
      <c r="L127" s="36" t="str">
        <f t="shared" si="19"/>
        <v>-</v>
      </c>
      <c r="M127" s="98">
        <f t="shared" si="16"/>
        <v>2.042114347549605</v>
      </c>
      <c r="N127" s="37" t="str">
        <f t="shared" si="20"/>
        <v>-</v>
      </c>
      <c r="O127" s="28">
        <f t="shared" si="22"/>
        <v>2.042114347549605</v>
      </c>
      <c r="P127" s="66" t="str">
        <f t="shared" si="17"/>
        <v>-</v>
      </c>
      <c r="Q127" s="98">
        <f t="shared" si="23"/>
        <v>4.10985723515676</v>
      </c>
      <c r="R127" s="89" t="str">
        <f t="shared" si="21"/>
        <v>-</v>
      </c>
      <c r="S127" s="28">
        <f t="shared" si="24"/>
        <v>8.566860523202363</v>
      </c>
      <c r="T127" s="89" t="str">
        <f t="shared" si="18"/>
        <v>-</v>
      </c>
    </row>
    <row r="128" spans="1:20" ht="12.75">
      <c r="A128" s="90">
        <v>39783</v>
      </c>
      <c r="B128" s="106">
        <v>0.7076388888888889</v>
      </c>
      <c r="C128" s="91">
        <v>213.13256305555555</v>
      </c>
      <c r="D128" s="28">
        <v>13.39509722222222</v>
      </c>
      <c r="E128" s="98">
        <v>213.11934166666668</v>
      </c>
      <c r="F128" s="29">
        <v>13.266475</v>
      </c>
      <c r="G128" s="28">
        <v>214.57848166666668</v>
      </c>
      <c r="H128" s="28">
        <v>14.73833611111111</v>
      </c>
      <c r="I128" s="98">
        <f t="shared" si="14"/>
        <v>0.12926402361378167</v>
      </c>
      <c r="J128" s="37" t="str">
        <f t="shared" si="19"/>
        <v>-</v>
      </c>
      <c r="K128" s="28">
        <f t="shared" si="15"/>
        <v>1.94199719329446</v>
      </c>
      <c r="L128" s="36" t="str">
        <f t="shared" si="19"/>
        <v>-</v>
      </c>
      <c r="M128" s="98">
        <f t="shared" si="16"/>
        <v>2.042223795635154</v>
      </c>
      <c r="N128" s="37" t="str">
        <f t="shared" si="20"/>
        <v>-</v>
      </c>
      <c r="O128" s="28">
        <f t="shared" si="22"/>
        <v>2.042223795635154</v>
      </c>
      <c r="P128" s="66" t="str">
        <f t="shared" si="17"/>
        <v>-</v>
      </c>
      <c r="Q128" s="98">
        <f t="shared" si="23"/>
        <v>4.113485012543396</v>
      </c>
      <c r="R128" s="89" t="str">
        <f t="shared" si="21"/>
        <v>-</v>
      </c>
      <c r="S128" s="28">
        <f t="shared" si="24"/>
        <v>8.5856425752778</v>
      </c>
      <c r="T128" s="89" t="str">
        <f t="shared" si="18"/>
        <v>-</v>
      </c>
    </row>
    <row r="129" spans="1:20" ht="12.75">
      <c r="A129" s="90">
        <v>39783</v>
      </c>
      <c r="B129" s="106">
        <v>0.7083333333333334</v>
      </c>
      <c r="C129" s="91">
        <v>213.34252500000002</v>
      </c>
      <c r="D129" s="28">
        <v>13.304008333333334</v>
      </c>
      <c r="E129" s="98">
        <v>213.33247166666666</v>
      </c>
      <c r="F129" s="29">
        <v>13.171</v>
      </c>
      <c r="G129" s="28">
        <v>214.79551416666666</v>
      </c>
      <c r="H129" s="28">
        <v>14.638777777777777</v>
      </c>
      <c r="I129" s="98">
        <f t="shared" si="14"/>
        <v>0.1333678618032722</v>
      </c>
      <c r="J129" s="37" t="str">
        <f t="shared" si="19"/>
        <v>-</v>
      </c>
      <c r="K129" s="28">
        <f t="shared" si="15"/>
        <v>1.9415481847462543</v>
      </c>
      <c r="L129" s="36" t="str">
        <f t="shared" si="19"/>
        <v>-</v>
      </c>
      <c r="M129" s="98">
        <f t="shared" si="16"/>
        <v>2.042331027246635</v>
      </c>
      <c r="N129" s="37" t="str">
        <f t="shared" si="20"/>
        <v>-</v>
      </c>
      <c r="O129" s="28">
        <f t="shared" si="22"/>
        <v>2.042331027246635</v>
      </c>
      <c r="P129" s="66" t="str">
        <f t="shared" si="17"/>
        <v>-</v>
      </c>
      <c r="Q129" s="98">
        <f t="shared" si="23"/>
        <v>4.117247073796161</v>
      </c>
      <c r="R129" s="89" t="str">
        <f t="shared" si="21"/>
        <v>-</v>
      </c>
      <c r="S129" s="28">
        <f t="shared" si="24"/>
        <v>8.605105628353959</v>
      </c>
      <c r="T129" s="89" t="str">
        <f t="shared" si="18"/>
        <v>-</v>
      </c>
    </row>
    <row r="130" spans="1:20" ht="12.75">
      <c r="A130" s="90">
        <v>39783</v>
      </c>
      <c r="B130" s="106">
        <v>0.7090277777777777</v>
      </c>
      <c r="C130" s="91">
        <v>213.55216777777778</v>
      </c>
      <c r="D130" s="28">
        <v>13.212399999999999</v>
      </c>
      <c r="E130" s="98">
        <v>213.5452613888889</v>
      </c>
      <c r="F130" s="29">
        <v>13.074983333333334</v>
      </c>
      <c r="G130" s="28">
        <v>215.01218055555555</v>
      </c>
      <c r="H130" s="28">
        <v>14.538675</v>
      </c>
      <c r="I130" s="98">
        <f t="shared" si="14"/>
        <v>0.13758114725570608</v>
      </c>
      <c r="J130" s="37" t="str">
        <f t="shared" si="19"/>
        <v>-</v>
      </c>
      <c r="K130" s="28">
        <f t="shared" si="15"/>
        <v>1.941117891575018</v>
      </c>
      <c r="L130" s="36" t="str">
        <f t="shared" si="19"/>
        <v>-</v>
      </c>
      <c r="M130" s="98">
        <f t="shared" si="16"/>
        <v>2.042438025727478</v>
      </c>
      <c r="N130" s="37" t="str">
        <f t="shared" si="20"/>
        <v>-</v>
      </c>
      <c r="O130" s="28">
        <f t="shared" si="22"/>
        <v>2.042438025727478</v>
      </c>
      <c r="P130" s="66" t="str">
        <f t="shared" si="17"/>
        <v>-</v>
      </c>
      <c r="Q130" s="98">
        <f t="shared" si="23"/>
        <v>4.121137064558202</v>
      </c>
      <c r="R130" s="89" t="str">
        <f t="shared" si="21"/>
        <v>-</v>
      </c>
      <c r="S130" s="28">
        <f t="shared" si="24"/>
        <v>8.62521545777794</v>
      </c>
      <c r="T130" s="89" t="str">
        <f t="shared" si="18"/>
        <v>-</v>
      </c>
    </row>
    <row r="131" spans="1:20" ht="12.75">
      <c r="A131" s="90">
        <v>39783</v>
      </c>
      <c r="B131" s="106">
        <v>0.7097222222222223</v>
      </c>
      <c r="C131" s="91">
        <v>213.76149027777777</v>
      </c>
      <c r="D131" s="28">
        <v>13.120277777777778</v>
      </c>
      <c r="E131" s="98">
        <v>213.75771083333333</v>
      </c>
      <c r="F131" s="29">
        <v>12.978427777777778</v>
      </c>
      <c r="G131" s="28">
        <v>215.22848055555556</v>
      </c>
      <c r="H131" s="28">
        <v>14.438030555555557</v>
      </c>
      <c r="I131" s="98">
        <f t="shared" si="14"/>
        <v>0.14189777470523363</v>
      </c>
      <c r="J131" s="37" t="str">
        <f t="shared" si="19"/>
        <v>-</v>
      </c>
      <c r="K131" s="28">
        <f t="shared" si="15"/>
        <v>1.9407047812203635</v>
      </c>
      <c r="L131" s="36" t="str">
        <f t="shared" si="19"/>
        <v>-</v>
      </c>
      <c r="M131" s="98">
        <f t="shared" si="16"/>
        <v>2.042544385176058</v>
      </c>
      <c r="N131" s="37" t="str">
        <f t="shared" si="20"/>
        <v>-</v>
      </c>
      <c r="O131" s="28">
        <f t="shared" si="22"/>
        <v>2.042544385176058</v>
      </c>
      <c r="P131" s="66" t="str">
        <f t="shared" si="17"/>
        <v>-</v>
      </c>
      <c r="Q131" s="98">
        <f t="shared" si="23"/>
        <v>4.125146941101655</v>
      </c>
      <c r="R131" s="89" t="str">
        <f t="shared" si="21"/>
        <v>-</v>
      </c>
      <c r="S131" s="28">
        <f t="shared" si="24"/>
        <v>8.645934119445736</v>
      </c>
      <c r="T131" s="89" t="str">
        <f t="shared" si="18"/>
        <v>-</v>
      </c>
    </row>
    <row r="132" spans="1:20" ht="12.75">
      <c r="A132" s="90">
        <v>39783</v>
      </c>
      <c r="B132" s="106">
        <v>0.7104166666666667</v>
      </c>
      <c r="C132" s="91">
        <v>213.97049222222222</v>
      </c>
      <c r="D132" s="28">
        <v>13.02763888888889</v>
      </c>
      <c r="E132" s="98">
        <v>213.9698197222222</v>
      </c>
      <c r="F132" s="29">
        <v>12.881333333333334</v>
      </c>
      <c r="G132" s="28">
        <v>215.44441416666666</v>
      </c>
      <c r="H132" s="28">
        <v>14.336847222222223</v>
      </c>
      <c r="I132" s="98">
        <f t="shared" si="14"/>
        <v>0.14630702346054103</v>
      </c>
      <c r="J132" s="37" t="str">
        <f t="shared" si="19"/>
        <v>-</v>
      </c>
      <c r="K132" s="28">
        <f t="shared" si="15"/>
        <v>1.9403126244138038</v>
      </c>
      <c r="L132" s="36" t="str">
        <f t="shared" si="19"/>
        <v>-</v>
      </c>
      <c r="M132" s="98">
        <f t="shared" si="16"/>
        <v>2.0426520602656875</v>
      </c>
      <c r="N132" s="37" t="str">
        <f t="shared" si="20"/>
        <v>-</v>
      </c>
      <c r="O132" s="28">
        <f t="shared" si="22"/>
        <v>2.0426520602656875</v>
      </c>
      <c r="P132" s="66" t="str">
        <f t="shared" si="17"/>
        <v>-</v>
      </c>
      <c r="Q132" s="98">
        <f t="shared" si="23"/>
        <v>4.129271708140033</v>
      </c>
      <c r="R132" s="89" t="str">
        <f t="shared" si="21"/>
        <v>-</v>
      </c>
      <c r="S132" s="28">
        <f t="shared" si="24"/>
        <v>8.667232091216714</v>
      </c>
      <c r="T132" s="89" t="str">
        <f t="shared" si="18"/>
        <v>-</v>
      </c>
    </row>
    <row r="133" spans="1:20" ht="12.75">
      <c r="A133" s="90">
        <v>39783</v>
      </c>
      <c r="B133" s="106">
        <v>0.7111111111111111</v>
      </c>
      <c r="C133" s="91">
        <v>214.17917388888887</v>
      </c>
      <c r="D133" s="28">
        <v>12.934486111111111</v>
      </c>
      <c r="E133" s="98">
        <v>214.18158749999998</v>
      </c>
      <c r="F133" s="29">
        <v>12.783702777777778</v>
      </c>
      <c r="G133" s="28">
        <v>215.6599813888889</v>
      </c>
      <c r="H133" s="28">
        <v>14.235127777777777</v>
      </c>
      <c r="I133" s="98">
        <f t="shared" si="14"/>
        <v>0.15080169291462783</v>
      </c>
      <c r="J133" s="37" t="str">
        <f t="shared" si="19"/>
        <v>-</v>
      </c>
      <c r="K133" s="28">
        <f t="shared" si="15"/>
        <v>1.9399409633533586</v>
      </c>
      <c r="L133" s="36" t="str">
        <f t="shared" si="19"/>
        <v>-</v>
      </c>
      <c r="M133" s="98">
        <f t="shared" si="16"/>
        <v>2.0427611953539704</v>
      </c>
      <c r="N133" s="37" t="str">
        <f t="shared" si="20"/>
        <v>-</v>
      </c>
      <c r="O133" s="28">
        <f t="shared" si="22"/>
        <v>2.0427611953539704</v>
      </c>
      <c r="P133" s="66" t="str">
        <f t="shared" si="17"/>
        <v>-</v>
      </c>
      <c r="Q133" s="98">
        <f t="shared" si="23"/>
        <v>4.133503851621956</v>
      </c>
      <c r="R133" s="89" t="str">
        <f t="shared" si="21"/>
        <v>-</v>
      </c>
      <c r="S133" s="28">
        <f t="shared" si="24"/>
        <v>8.689072541981545</v>
      </c>
      <c r="T133" s="89" t="str">
        <f t="shared" si="18"/>
        <v>-</v>
      </c>
    </row>
    <row r="134" spans="1:20" ht="12.75">
      <c r="A134" s="90">
        <v>39783</v>
      </c>
      <c r="B134" s="106">
        <v>0.7118055555555555</v>
      </c>
      <c r="C134" s="91">
        <v>214.38753444444444</v>
      </c>
      <c r="D134" s="28">
        <v>12.840825</v>
      </c>
      <c r="E134" s="98">
        <v>214.39301444444445</v>
      </c>
      <c r="F134" s="29">
        <v>12.685541666666667</v>
      </c>
      <c r="G134" s="28">
        <v>215.87518194444445</v>
      </c>
      <c r="H134" s="28">
        <v>14.132872222222222</v>
      </c>
      <c r="I134" s="98">
        <f t="shared" si="14"/>
        <v>0.1553752821843301</v>
      </c>
      <c r="J134" s="37" t="str">
        <f t="shared" si="19"/>
        <v>-</v>
      </c>
      <c r="K134" s="28">
        <f t="shared" si="15"/>
        <v>1.9395862385450595</v>
      </c>
      <c r="L134" s="36" t="str">
        <f t="shared" si="19"/>
        <v>-</v>
      </c>
      <c r="M134" s="98">
        <f t="shared" si="16"/>
        <v>2.042867240601469</v>
      </c>
      <c r="N134" s="37" t="str">
        <f t="shared" si="20"/>
        <v>-</v>
      </c>
      <c r="O134" s="28">
        <f t="shared" si="22"/>
        <v>2.042867240601469</v>
      </c>
      <c r="P134" s="66" t="str">
        <f t="shared" si="17"/>
        <v>-</v>
      </c>
      <c r="Q134" s="98">
        <f t="shared" si="23"/>
        <v>4.137828761330859</v>
      </c>
      <c r="R134" s="89" t="str">
        <f t="shared" si="21"/>
        <v>-</v>
      </c>
      <c r="S134" s="28">
        <f t="shared" si="24"/>
        <v>8.711389660731133</v>
      </c>
      <c r="T134" s="89" t="str">
        <f t="shared" si="18"/>
        <v>-</v>
      </c>
    </row>
    <row r="135" spans="1:20" ht="12.75">
      <c r="A135" s="90">
        <v>39783</v>
      </c>
      <c r="B135" s="106">
        <v>0.7125</v>
      </c>
      <c r="C135" s="91">
        <v>214.5955738888889</v>
      </c>
      <c r="D135" s="28">
        <v>12.746655555555554</v>
      </c>
      <c r="E135" s="98">
        <v>214.60409972222223</v>
      </c>
      <c r="F135" s="29">
        <v>12.586847222222223</v>
      </c>
      <c r="G135" s="28">
        <v>216.09001583333335</v>
      </c>
      <c r="H135" s="28">
        <v>14.030086111111112</v>
      </c>
      <c r="I135" s="98">
        <f t="shared" si="14"/>
        <v>0.16002467929856465</v>
      </c>
      <c r="J135" s="37" t="str">
        <f t="shared" si="19"/>
        <v>-</v>
      </c>
      <c r="K135" s="28">
        <f t="shared" si="15"/>
        <v>1.9392519427091905</v>
      </c>
      <c r="L135" s="36" t="str">
        <f t="shared" si="19"/>
        <v>-</v>
      </c>
      <c r="M135" s="98">
        <f t="shared" si="16"/>
        <v>2.042976459187327</v>
      </c>
      <c r="N135" s="37" t="str">
        <f t="shared" si="20"/>
        <v>-</v>
      </c>
      <c r="O135" s="28">
        <f t="shared" si="22"/>
        <v>2.042976459187327</v>
      </c>
      <c r="P135" s="66" t="str">
        <f t="shared" si="17"/>
        <v>-</v>
      </c>
      <c r="Q135" s="98">
        <f t="shared" si="23"/>
        <v>4.142253081195083</v>
      </c>
      <c r="R135" s="89" t="str">
        <f t="shared" si="21"/>
        <v>-</v>
      </c>
      <c r="S135" s="28">
        <f t="shared" si="24"/>
        <v>8.734209265027285</v>
      </c>
      <c r="T135" s="89" t="str">
        <f t="shared" si="18"/>
        <v>-</v>
      </c>
    </row>
    <row r="136" spans="1:20" ht="12.75">
      <c r="A136" s="90">
        <v>39783</v>
      </c>
      <c r="B136" s="106">
        <v>0.7131944444444445</v>
      </c>
      <c r="C136" s="91">
        <v>214.80329166666667</v>
      </c>
      <c r="D136" s="28">
        <v>12.651980555555555</v>
      </c>
      <c r="E136" s="98">
        <v>214.81484361111112</v>
      </c>
      <c r="F136" s="29">
        <v>12.487625</v>
      </c>
      <c r="G136" s="28">
        <v>216.30448333333334</v>
      </c>
      <c r="H136" s="28">
        <v>13.926769444444444</v>
      </c>
      <c r="I136" s="98">
        <f t="shared" si="14"/>
        <v>0.16474184526839392</v>
      </c>
      <c r="J136" s="37" t="str">
        <f t="shared" si="19"/>
        <v>-</v>
      </c>
      <c r="K136" s="28">
        <f t="shared" si="15"/>
        <v>1.938936610538333</v>
      </c>
      <c r="L136" s="36" t="str">
        <f t="shared" si="19"/>
        <v>-</v>
      </c>
      <c r="M136" s="98">
        <f t="shared" si="16"/>
        <v>2.043084688638338</v>
      </c>
      <c r="N136" s="37" t="str">
        <f t="shared" si="20"/>
        <v>-</v>
      </c>
      <c r="O136" s="28">
        <f t="shared" si="22"/>
        <v>2.043084688638338</v>
      </c>
      <c r="P136" s="66" t="str">
        <f t="shared" si="17"/>
        <v>-</v>
      </c>
      <c r="Q136" s="98">
        <f t="shared" si="23"/>
        <v>4.146763144445065</v>
      </c>
      <c r="R136" s="89" t="str">
        <f t="shared" si="21"/>
        <v>-</v>
      </c>
      <c r="S136" s="28">
        <f t="shared" si="24"/>
        <v>8.757467981877866</v>
      </c>
      <c r="T136" s="89" t="str">
        <f t="shared" si="18"/>
        <v>-</v>
      </c>
    </row>
    <row r="137" spans="1:20" ht="12.75">
      <c r="A137" s="90">
        <v>39783</v>
      </c>
      <c r="B137" s="106">
        <v>0.7138888888888889</v>
      </c>
      <c r="C137" s="91">
        <v>215.01068805555556</v>
      </c>
      <c r="D137" s="28">
        <v>12.5568</v>
      </c>
      <c r="E137" s="98">
        <v>215.02524583333334</v>
      </c>
      <c r="F137" s="29">
        <v>12.387875</v>
      </c>
      <c r="G137" s="28">
        <v>216.5185838888889</v>
      </c>
      <c r="H137" s="28">
        <v>13.822927777777778</v>
      </c>
      <c r="I137" s="98">
        <f t="shared" si="14"/>
        <v>0.16952197351470197</v>
      </c>
      <c r="J137" s="37" t="str">
        <f t="shared" si="19"/>
        <v>-</v>
      </c>
      <c r="K137" s="28">
        <f t="shared" si="15"/>
        <v>1.9386430448385155</v>
      </c>
      <c r="L137" s="36" t="str">
        <f t="shared" si="19"/>
        <v>-</v>
      </c>
      <c r="M137" s="98">
        <f t="shared" si="16"/>
        <v>2.0431954219871535</v>
      </c>
      <c r="N137" s="37" t="str">
        <f t="shared" si="20"/>
        <v>-</v>
      </c>
      <c r="O137" s="28">
        <f t="shared" si="22"/>
        <v>2.0431954219871535</v>
      </c>
      <c r="P137" s="66" t="str">
        <f t="shared" si="17"/>
        <v>-</v>
      </c>
      <c r="Q137" s="98">
        <f t="shared" si="23"/>
        <v>4.151360440340371</v>
      </c>
      <c r="R137" s="89" t="str">
        <f t="shared" si="21"/>
        <v>-</v>
      </c>
      <c r="S137" s="28">
        <f t="shared" si="24"/>
        <v>8.781168615210065</v>
      </c>
      <c r="T137" s="89" t="str">
        <f t="shared" si="18"/>
        <v>-</v>
      </c>
    </row>
    <row r="138" spans="1:20" ht="12.75">
      <c r="A138" s="90">
        <v>39783</v>
      </c>
      <c r="B138" s="106">
        <v>0.7145833333333332</v>
      </c>
      <c r="C138" s="91">
        <v>215.21776222222223</v>
      </c>
      <c r="D138" s="28">
        <v>12.461119444444444</v>
      </c>
      <c r="E138" s="98">
        <v>215.2353063888889</v>
      </c>
      <c r="F138" s="29">
        <v>12.287602777777778</v>
      </c>
      <c r="G138" s="28">
        <v>216.73231805555557</v>
      </c>
      <c r="H138" s="28">
        <v>13.718558333333334</v>
      </c>
      <c r="I138" s="98">
        <f aca="true" t="shared" si="25" ref="I138:I201">DEGREES(ACOS(SIN(RADIANS(D138))*SIN(RADIANS(F138))+COS(RADIANS(D138))*COS(RADIANS(F138))*COS(RADIANS(C138-E138))))</f>
        <v>0.1743608210299024</v>
      </c>
      <c r="J138" s="37" t="str">
        <f t="shared" si="19"/>
        <v>-</v>
      </c>
      <c r="K138" s="28">
        <f aca="true" t="shared" si="26" ref="K138:K201">DEGREES(ACOS(SIN(RADIANS(D138))*SIN(RADIANS(H138))+COS(RADIANS(D138))*COS(RADIANS(H138))*COS(RADIANS(C138-G138))))</f>
        <v>1.9383665813450628</v>
      </c>
      <c r="L138" s="36" t="str">
        <f t="shared" si="19"/>
        <v>-</v>
      </c>
      <c r="M138" s="98">
        <f aca="true" t="shared" si="27" ref="M138:M201">DEGREES(ACOS(SIN(RADIANS(H138))*SIN(RADIANS(F138))+COS(RADIANS(H138))*COS(RADIANS(F138))*COS(RADIANS(G138-E138))))</f>
        <v>2.0433029631008277</v>
      </c>
      <c r="N138" s="37" t="str">
        <f t="shared" si="20"/>
        <v>-</v>
      </c>
      <c r="O138" s="28">
        <f t="shared" si="22"/>
        <v>2.0433029631008277</v>
      </c>
      <c r="P138" s="66" t="str">
        <f aca="true" t="shared" si="28" ref="P138:P201">IF(AND(O138&lt;O137,O138&lt;O139),"min","-")</f>
        <v>-</v>
      </c>
      <c r="Q138" s="98">
        <f t="shared" si="23"/>
        <v>4.156030365475793</v>
      </c>
      <c r="R138" s="89" t="str">
        <f t="shared" si="21"/>
        <v>-</v>
      </c>
      <c r="S138" s="28">
        <f t="shared" si="24"/>
        <v>8.805247086888825</v>
      </c>
      <c r="T138" s="89" t="str">
        <f aca="true" t="shared" si="29" ref="T138:T201">IF(AND(S138&lt;S137,S138&lt;S139),"min","-")</f>
        <v>-</v>
      </c>
    </row>
    <row r="139" spans="1:20" ht="12.75">
      <c r="A139" s="90">
        <v>39783</v>
      </c>
      <c r="B139" s="106">
        <v>0.7152777777777778</v>
      </c>
      <c r="C139" s="91">
        <v>215.4245147222222</v>
      </c>
      <c r="D139" s="28">
        <v>12.364936111111112</v>
      </c>
      <c r="E139" s="98">
        <v>215.44502500000002</v>
      </c>
      <c r="F139" s="29">
        <v>12.186805555555555</v>
      </c>
      <c r="G139" s="28">
        <v>216.94568555555557</v>
      </c>
      <c r="H139" s="28">
        <v>13.613666666666667</v>
      </c>
      <c r="I139" s="98">
        <f t="shared" si="25"/>
        <v>0.1792544245949188</v>
      </c>
      <c r="J139" s="37" t="str">
        <f aca="true" t="shared" si="30" ref="J139:L202">IF(AND(I139&lt;I138,I139&lt;I140),"min","-")</f>
        <v>-</v>
      </c>
      <c r="K139" s="28">
        <f t="shared" si="26"/>
        <v>1.9381118053671869</v>
      </c>
      <c r="L139" s="36" t="str">
        <f t="shared" si="30"/>
        <v>-</v>
      </c>
      <c r="M139" s="98">
        <f t="shared" si="27"/>
        <v>2.0434129376418895</v>
      </c>
      <c r="N139" s="37" t="str">
        <f aca="true" t="shared" si="31" ref="N139:N202">IF(AND(M139&lt;M138,M139&lt;M140),"min","-")</f>
        <v>-</v>
      </c>
      <c r="O139" s="28">
        <f t="shared" si="22"/>
        <v>2.0434129376418895</v>
      </c>
      <c r="P139" s="66" t="str">
        <f t="shared" si="28"/>
        <v>-</v>
      </c>
      <c r="Q139" s="98">
        <f t="shared" si="23"/>
        <v>4.160779167603995</v>
      </c>
      <c r="R139" s="89" t="str">
        <f aca="true" t="shared" si="32" ref="R139:R202">IF(AND(Q139&lt;Q138,Q139&lt;Q140),"min","-")</f>
        <v>-</v>
      </c>
      <c r="S139" s="28">
        <f t="shared" si="24"/>
        <v>8.829726873513883</v>
      </c>
      <c r="T139" s="89" t="str">
        <f t="shared" si="29"/>
        <v>-</v>
      </c>
    </row>
    <row r="140" spans="1:20" ht="12.75">
      <c r="A140" s="90">
        <v>39783</v>
      </c>
      <c r="B140" s="106">
        <v>0.7159722222222222</v>
      </c>
      <c r="C140" s="91">
        <v>215.63094472222224</v>
      </c>
      <c r="D140" s="28">
        <v>12.268258333333334</v>
      </c>
      <c r="E140" s="98">
        <v>215.65440138888889</v>
      </c>
      <c r="F140" s="29">
        <v>12.085491666666668</v>
      </c>
      <c r="G140" s="28">
        <v>217.15868694444444</v>
      </c>
      <c r="H140" s="28">
        <v>13.508255555555555</v>
      </c>
      <c r="I140" s="98">
        <f t="shared" si="25"/>
        <v>0.1841993192134082</v>
      </c>
      <c r="J140" s="37" t="str">
        <f t="shared" si="30"/>
        <v>-</v>
      </c>
      <c r="K140" s="28">
        <f t="shared" si="26"/>
        <v>1.937875900441557</v>
      </c>
      <c r="L140" s="36" t="str">
        <f t="shared" si="30"/>
        <v>-</v>
      </c>
      <c r="M140" s="98">
        <f t="shared" si="27"/>
        <v>2.0435217990783134</v>
      </c>
      <c r="N140" s="37" t="str">
        <f t="shared" si="31"/>
        <v>-</v>
      </c>
      <c r="O140" s="28">
        <f t="shared" si="22"/>
        <v>2.0435217990783134</v>
      </c>
      <c r="P140" s="66" t="str">
        <f t="shared" si="28"/>
        <v>-</v>
      </c>
      <c r="Q140" s="98">
        <f t="shared" si="23"/>
        <v>4.165597018733279</v>
      </c>
      <c r="R140" s="89" t="str">
        <f t="shared" si="32"/>
        <v>-</v>
      </c>
      <c r="S140" s="28">
        <f t="shared" si="24"/>
        <v>8.854564491433528</v>
      </c>
      <c r="T140" s="89" t="str">
        <f t="shared" si="29"/>
        <v>-</v>
      </c>
    </row>
    <row r="141" spans="1:20" ht="12.75">
      <c r="A141" s="90">
        <v>39783</v>
      </c>
      <c r="B141" s="106">
        <v>0.7166666666666667</v>
      </c>
      <c r="C141" s="91">
        <v>215.8370525</v>
      </c>
      <c r="D141" s="28">
        <v>12.171083333333332</v>
      </c>
      <c r="E141" s="98">
        <v>215.86343555555555</v>
      </c>
      <c r="F141" s="29">
        <v>11.983658333333333</v>
      </c>
      <c r="G141" s="28">
        <v>217.3713216666667</v>
      </c>
      <c r="H141" s="28">
        <v>13.402325000000001</v>
      </c>
      <c r="I141" s="98">
        <f t="shared" si="25"/>
        <v>0.18919229128453519</v>
      </c>
      <c r="J141" s="37" t="str">
        <f t="shared" si="30"/>
        <v>-</v>
      </c>
      <c r="K141" s="28">
        <f t="shared" si="26"/>
        <v>1.9376598228439725</v>
      </c>
      <c r="L141" s="36" t="str">
        <f t="shared" si="30"/>
        <v>-</v>
      </c>
      <c r="M141" s="98">
        <f t="shared" si="27"/>
        <v>2.043630891291561</v>
      </c>
      <c r="N141" s="37" t="str">
        <f t="shared" si="31"/>
        <v>-</v>
      </c>
      <c r="O141" s="28">
        <f t="shared" si="22"/>
        <v>2.043630891291561</v>
      </c>
      <c r="P141" s="66" t="str">
        <f t="shared" si="28"/>
        <v>-</v>
      </c>
      <c r="Q141" s="98">
        <f t="shared" si="23"/>
        <v>4.170483005420069</v>
      </c>
      <c r="R141" s="89" t="str">
        <f t="shared" si="32"/>
        <v>-</v>
      </c>
      <c r="S141" s="28">
        <f t="shared" si="24"/>
        <v>8.879754037620703</v>
      </c>
      <c r="T141" s="89" t="str">
        <f t="shared" si="29"/>
        <v>-</v>
      </c>
    </row>
    <row r="142" spans="1:20" ht="12.75">
      <c r="A142" s="90">
        <v>39783</v>
      </c>
      <c r="B142" s="106">
        <v>0.717361111111111</v>
      </c>
      <c r="C142" s="91">
        <v>216.04283777777778</v>
      </c>
      <c r="D142" s="28">
        <v>12.073413888888888</v>
      </c>
      <c r="E142" s="98">
        <v>216.07212777777778</v>
      </c>
      <c r="F142" s="29">
        <v>11.881308333333333</v>
      </c>
      <c r="G142" s="28">
        <v>217.58359027777777</v>
      </c>
      <c r="H142" s="28">
        <v>13.295880555555556</v>
      </c>
      <c r="I142" s="98">
        <f t="shared" si="25"/>
        <v>0.19423053467516907</v>
      </c>
      <c r="J142" s="37" t="str">
        <f t="shared" si="30"/>
        <v>-</v>
      </c>
      <c r="K142" s="28">
        <f t="shared" si="26"/>
        <v>1.9374657019073465</v>
      </c>
      <c r="L142" s="36" t="str">
        <f t="shared" si="30"/>
        <v>-</v>
      </c>
      <c r="M142" s="98">
        <f t="shared" si="27"/>
        <v>2.0437420935927832</v>
      </c>
      <c r="N142" s="37" t="str">
        <f t="shared" si="31"/>
        <v>-</v>
      </c>
      <c r="O142" s="28">
        <f t="shared" si="22"/>
        <v>2.0437420935927832</v>
      </c>
      <c r="P142" s="66" t="str">
        <f t="shared" si="28"/>
        <v>-</v>
      </c>
      <c r="Q142" s="98">
        <f t="shared" si="23"/>
        <v>4.175438330175298</v>
      </c>
      <c r="R142" s="89" t="str">
        <f t="shared" si="32"/>
        <v>-</v>
      </c>
      <c r="S142" s="28">
        <f t="shared" si="24"/>
        <v>8.905298969963194</v>
      </c>
      <c r="T142" s="89" t="str">
        <f t="shared" si="29"/>
        <v>-</v>
      </c>
    </row>
    <row r="143" spans="1:20" ht="12.75">
      <c r="A143" s="90">
        <v>39783</v>
      </c>
      <c r="B143" s="106">
        <v>0.7180555555555556</v>
      </c>
      <c r="C143" s="91">
        <v>216.24830055555555</v>
      </c>
      <c r="D143" s="28">
        <v>11.975252777777778</v>
      </c>
      <c r="E143" s="98">
        <v>216.28047805555556</v>
      </c>
      <c r="F143" s="29">
        <v>11.778447222222223</v>
      </c>
      <c r="G143" s="28">
        <v>217.79549305555557</v>
      </c>
      <c r="H143" s="28">
        <v>13.188922222222223</v>
      </c>
      <c r="I143" s="98">
        <f t="shared" si="25"/>
        <v>0.19930870714866267</v>
      </c>
      <c r="J143" s="37" t="str">
        <f t="shared" si="30"/>
        <v>-</v>
      </c>
      <c r="K143" s="28">
        <f t="shared" si="26"/>
        <v>1.9372917392148574</v>
      </c>
      <c r="L143" s="36" t="str">
        <f t="shared" si="30"/>
        <v>-</v>
      </c>
      <c r="M143" s="98">
        <f t="shared" si="27"/>
        <v>2.043851519690344</v>
      </c>
      <c r="N143" s="37" t="str">
        <f t="shared" si="31"/>
        <v>-</v>
      </c>
      <c r="O143" s="28">
        <f t="shared" si="22"/>
        <v>2.043851519690344</v>
      </c>
      <c r="P143" s="66" t="str">
        <f t="shared" si="28"/>
        <v>-</v>
      </c>
      <c r="Q143" s="98">
        <f t="shared" si="23"/>
        <v>4.180451966053864</v>
      </c>
      <c r="R143" s="89" t="str">
        <f t="shared" si="32"/>
        <v>-</v>
      </c>
      <c r="S143" s="28">
        <f t="shared" si="24"/>
        <v>8.931148839769412</v>
      </c>
      <c r="T143" s="89" t="str">
        <f t="shared" si="29"/>
        <v>-</v>
      </c>
    </row>
    <row r="144" spans="1:20" ht="12.75">
      <c r="A144" s="90">
        <v>39783</v>
      </c>
      <c r="B144" s="106">
        <v>0.71875</v>
      </c>
      <c r="C144" s="91">
        <v>216.45344083333333</v>
      </c>
      <c r="D144" s="28">
        <v>11.876602777777778</v>
      </c>
      <c r="E144" s="98">
        <v>216.4884861111111</v>
      </c>
      <c r="F144" s="29">
        <v>11.675072222222221</v>
      </c>
      <c r="G144" s="28">
        <v>218.00703</v>
      </c>
      <c r="H144" s="28">
        <v>13.081452777777777</v>
      </c>
      <c r="I144" s="98">
        <f t="shared" si="25"/>
        <v>0.20442989420412627</v>
      </c>
      <c r="J144" s="37" t="str">
        <f t="shared" si="30"/>
        <v>-</v>
      </c>
      <c r="K144" s="28">
        <f t="shared" si="26"/>
        <v>1.937137698493836</v>
      </c>
      <c r="L144" s="36" t="str">
        <f t="shared" si="30"/>
        <v>-</v>
      </c>
      <c r="M144" s="98">
        <f t="shared" si="27"/>
        <v>2.0439629865735647</v>
      </c>
      <c r="N144" s="37" t="str">
        <f t="shared" si="31"/>
        <v>-</v>
      </c>
      <c r="O144" s="28">
        <f t="shared" si="22"/>
        <v>2.0439629865735647</v>
      </c>
      <c r="P144" s="66" t="str">
        <f t="shared" si="28"/>
        <v>-</v>
      </c>
      <c r="Q144" s="98">
        <f t="shared" si="23"/>
        <v>4.185530579271527</v>
      </c>
      <c r="R144" s="89" t="str">
        <f t="shared" si="32"/>
        <v>-</v>
      </c>
      <c r="S144" s="28">
        <f t="shared" si="24"/>
        <v>8.95733535555702</v>
      </c>
      <c r="T144" s="89" t="str">
        <f t="shared" si="29"/>
        <v>-</v>
      </c>
    </row>
    <row r="145" spans="1:20" ht="12.75">
      <c r="A145" s="90">
        <v>39783</v>
      </c>
      <c r="B145" s="106">
        <v>0.7194444444444444</v>
      </c>
      <c r="C145" s="91">
        <v>216.65825833333335</v>
      </c>
      <c r="D145" s="28">
        <v>11.777466666666667</v>
      </c>
      <c r="E145" s="98">
        <v>216.69615222222222</v>
      </c>
      <c r="F145" s="29">
        <v>11.571188888888889</v>
      </c>
      <c r="G145" s="28">
        <v>218.21820166666666</v>
      </c>
      <c r="H145" s="28">
        <v>12.973472222222222</v>
      </c>
      <c r="I145" s="98">
        <f t="shared" si="25"/>
        <v>0.20958929363743686</v>
      </c>
      <c r="J145" s="37" t="str">
        <f t="shared" si="30"/>
        <v>-</v>
      </c>
      <c r="K145" s="28">
        <f t="shared" si="26"/>
        <v>1.9370022744044766</v>
      </c>
      <c r="L145" s="36" t="str">
        <f t="shared" si="30"/>
        <v>-</v>
      </c>
      <c r="M145" s="98">
        <f t="shared" si="27"/>
        <v>2.044072634075605</v>
      </c>
      <c r="N145" s="37" t="str">
        <f t="shared" si="31"/>
        <v>-</v>
      </c>
      <c r="O145" s="28">
        <f t="shared" si="22"/>
        <v>2.044072634075605</v>
      </c>
      <c r="P145" s="66" t="str">
        <f t="shared" si="28"/>
        <v>-</v>
      </c>
      <c r="Q145" s="98">
        <f t="shared" si="23"/>
        <v>4.190664202117518</v>
      </c>
      <c r="R145" s="89" t="str">
        <f t="shared" si="32"/>
        <v>-</v>
      </c>
      <c r="S145" s="28">
        <f t="shared" si="24"/>
        <v>8.983812915979158</v>
      </c>
      <c r="T145" s="89" t="str">
        <f t="shared" si="29"/>
        <v>-</v>
      </c>
    </row>
    <row r="146" spans="1:20" ht="12.75">
      <c r="A146" s="90">
        <v>39783</v>
      </c>
      <c r="B146" s="106">
        <v>0.720138888888889</v>
      </c>
      <c r="C146" s="91">
        <v>216.86275333333333</v>
      </c>
      <c r="D146" s="28">
        <v>11.677844444444444</v>
      </c>
      <c r="E146" s="98">
        <v>216.9034763888889</v>
      </c>
      <c r="F146" s="29">
        <v>11.466800000000001</v>
      </c>
      <c r="G146" s="28">
        <v>218.42900777777777</v>
      </c>
      <c r="H146" s="28">
        <v>12.864988888888888</v>
      </c>
      <c r="I146" s="98">
        <f t="shared" si="25"/>
        <v>0.21478218347004485</v>
      </c>
      <c r="J146" s="37" t="str">
        <f t="shared" si="30"/>
        <v>-</v>
      </c>
      <c r="K146" s="28">
        <f t="shared" si="26"/>
        <v>1.9368899485976812</v>
      </c>
      <c r="L146" s="36" t="str">
        <f t="shared" si="30"/>
        <v>-</v>
      </c>
      <c r="M146" s="98">
        <f t="shared" si="27"/>
        <v>2.04418384094516</v>
      </c>
      <c r="N146" s="37" t="str">
        <f t="shared" si="31"/>
        <v>-</v>
      </c>
      <c r="O146" s="28">
        <f t="shared" si="22"/>
        <v>2.04418384094516</v>
      </c>
      <c r="P146" s="66" t="str">
        <f t="shared" si="28"/>
        <v>-</v>
      </c>
      <c r="Q146" s="98">
        <f t="shared" si="23"/>
        <v>4.195855973012886</v>
      </c>
      <c r="R146" s="89" t="str">
        <f t="shared" si="32"/>
        <v>-</v>
      </c>
      <c r="S146" s="28">
        <f t="shared" si="24"/>
        <v>9.010591409356591</v>
      </c>
      <c r="T146" s="89" t="str">
        <f t="shared" si="29"/>
        <v>-</v>
      </c>
    </row>
    <row r="147" spans="1:20" ht="12.75">
      <c r="A147" s="90">
        <v>39783</v>
      </c>
      <c r="B147" s="106">
        <v>0.7208333333333333</v>
      </c>
      <c r="C147" s="91">
        <v>217.06692611111112</v>
      </c>
      <c r="D147" s="28">
        <v>11.577738888888888</v>
      </c>
      <c r="E147" s="98">
        <v>217.1104586111111</v>
      </c>
      <c r="F147" s="29">
        <v>11.361908333333332</v>
      </c>
      <c r="G147" s="28">
        <v>218.6394488888889</v>
      </c>
      <c r="H147" s="28">
        <v>12.756</v>
      </c>
      <c r="I147" s="98">
        <f t="shared" si="25"/>
        <v>0.22000674893010622</v>
      </c>
      <c r="J147" s="37" t="str">
        <f t="shared" si="30"/>
        <v>-</v>
      </c>
      <c r="K147" s="28">
        <f t="shared" si="26"/>
        <v>1.9367972589683324</v>
      </c>
      <c r="L147" s="36" t="str">
        <f t="shared" si="30"/>
        <v>-</v>
      </c>
      <c r="M147" s="98">
        <f t="shared" si="27"/>
        <v>2.0442929797757468</v>
      </c>
      <c r="N147" s="37" t="str">
        <f t="shared" si="31"/>
        <v>-</v>
      </c>
      <c r="O147" s="28">
        <f t="shared" si="22"/>
        <v>2.0442929797757468</v>
      </c>
      <c r="P147" s="66" t="str">
        <f t="shared" si="28"/>
        <v>-</v>
      </c>
      <c r="Q147" s="98">
        <f t="shared" si="23"/>
        <v>4.201096987674186</v>
      </c>
      <c r="R147" s="89" t="str">
        <f t="shared" si="32"/>
        <v>-</v>
      </c>
      <c r="S147" s="28">
        <f t="shared" si="24"/>
        <v>9.03763219904522</v>
      </c>
      <c r="T147" s="89" t="str">
        <f t="shared" si="29"/>
        <v>-</v>
      </c>
    </row>
    <row r="148" spans="1:20" ht="12.75">
      <c r="A148" s="90">
        <v>39783</v>
      </c>
      <c r="B148" s="106">
        <v>0.7215277777777778</v>
      </c>
      <c r="C148" s="91">
        <v>217.27077583333335</v>
      </c>
      <c r="D148" s="28">
        <v>11.477152777777778</v>
      </c>
      <c r="E148" s="98">
        <v>217.31709916666665</v>
      </c>
      <c r="F148" s="29">
        <v>11.256511111111111</v>
      </c>
      <c r="G148" s="28">
        <v>218.84952555555557</v>
      </c>
      <c r="H148" s="28">
        <v>12.64651111111111</v>
      </c>
      <c r="I148" s="98">
        <f t="shared" si="25"/>
        <v>0.22526703955228242</v>
      </c>
      <c r="J148" s="37" t="str">
        <f t="shared" si="30"/>
        <v>-</v>
      </c>
      <c r="K148" s="28">
        <f t="shared" si="26"/>
        <v>1.9367267262683001</v>
      </c>
      <c r="L148" s="36" t="str">
        <f t="shared" si="30"/>
        <v>-</v>
      </c>
      <c r="M148" s="98">
        <f t="shared" si="27"/>
        <v>2.044405710083502</v>
      </c>
      <c r="N148" s="37" t="str">
        <f t="shared" si="31"/>
        <v>-</v>
      </c>
      <c r="O148" s="28">
        <f t="shared" si="22"/>
        <v>2.044405710083502</v>
      </c>
      <c r="P148" s="66" t="str">
        <f t="shared" si="28"/>
        <v>-</v>
      </c>
      <c r="Q148" s="98">
        <f t="shared" si="23"/>
        <v>4.206399475904084</v>
      </c>
      <c r="R148" s="89" t="str">
        <f t="shared" si="32"/>
        <v>-</v>
      </c>
      <c r="S148" s="28">
        <f t="shared" si="24"/>
        <v>9.064991688259472</v>
      </c>
      <c r="T148" s="89" t="str">
        <f t="shared" si="29"/>
        <v>-</v>
      </c>
    </row>
    <row r="149" spans="1:20" ht="12.75">
      <c r="A149" s="90">
        <v>39783</v>
      </c>
      <c r="B149" s="106">
        <v>0.7222222222222222</v>
      </c>
      <c r="C149" s="91">
        <v>217.4743036111111</v>
      </c>
      <c r="D149" s="28">
        <v>11.376088888888889</v>
      </c>
      <c r="E149" s="98">
        <v>217.52339833333335</v>
      </c>
      <c r="F149" s="29">
        <v>11.15061388888889</v>
      </c>
      <c r="G149" s="28">
        <v>219.05923777777778</v>
      </c>
      <c r="H149" s="28">
        <v>12.536522222222223</v>
      </c>
      <c r="I149" s="98">
        <f t="shared" si="25"/>
        <v>0.23055869685233374</v>
      </c>
      <c r="J149" s="37" t="str">
        <f t="shared" si="30"/>
        <v>-</v>
      </c>
      <c r="K149" s="28">
        <f t="shared" si="26"/>
        <v>1.9366755663268964</v>
      </c>
      <c r="L149" s="36" t="str">
        <f t="shared" si="30"/>
        <v>-</v>
      </c>
      <c r="M149" s="98">
        <f t="shared" si="27"/>
        <v>2.0445178055636237</v>
      </c>
      <c r="N149" s="37" t="str">
        <f t="shared" si="31"/>
        <v>-</v>
      </c>
      <c r="O149" s="28">
        <f t="shared" si="22"/>
        <v>2.0445178055636237</v>
      </c>
      <c r="P149" s="66" t="str">
        <f t="shared" si="28"/>
        <v>-</v>
      </c>
      <c r="Q149" s="98">
        <f t="shared" si="23"/>
        <v>4.211752068742854</v>
      </c>
      <c r="R149" s="89" t="str">
        <f t="shared" si="32"/>
        <v>-</v>
      </c>
      <c r="S149" s="28">
        <f t="shared" si="24"/>
        <v>9.092618435430953</v>
      </c>
      <c r="T149" s="89" t="str">
        <f t="shared" si="29"/>
        <v>-</v>
      </c>
    </row>
    <row r="150" spans="1:20" ht="12.75">
      <c r="A150" s="90">
        <v>39783</v>
      </c>
      <c r="B150" s="106">
        <v>0.7229166666666668</v>
      </c>
      <c r="C150" s="91">
        <v>217.67750888888887</v>
      </c>
      <c r="D150" s="28">
        <v>11.274544444444444</v>
      </c>
      <c r="E150" s="98">
        <v>217.72935611111112</v>
      </c>
      <c r="F150" s="29">
        <v>11.044219444444444</v>
      </c>
      <c r="G150" s="28">
        <v>219.26858611111112</v>
      </c>
      <c r="H150" s="28">
        <v>12.426036111111111</v>
      </c>
      <c r="I150" s="98">
        <f t="shared" si="25"/>
        <v>0.23587506421879326</v>
      </c>
      <c r="J150" s="37" t="str">
        <f t="shared" si="30"/>
        <v>-</v>
      </c>
      <c r="K150" s="28">
        <f t="shared" si="26"/>
        <v>1.9366477384471206</v>
      </c>
      <c r="L150" s="36" t="str">
        <f t="shared" si="30"/>
        <v>-</v>
      </c>
      <c r="M150" s="98">
        <f t="shared" si="27"/>
        <v>2.044629437995301</v>
      </c>
      <c r="N150" s="37" t="str">
        <f t="shared" si="31"/>
        <v>-</v>
      </c>
      <c r="O150" s="28">
        <f t="shared" si="22"/>
        <v>2.044629437995301</v>
      </c>
      <c r="P150" s="66" t="str">
        <f t="shared" si="28"/>
        <v>-</v>
      </c>
      <c r="Q150" s="98">
        <f t="shared" si="23"/>
        <v>4.217152240661215</v>
      </c>
      <c r="R150" s="89" t="str">
        <f t="shared" si="32"/>
        <v>-</v>
      </c>
      <c r="S150" s="28">
        <f t="shared" si="24"/>
        <v>9.120496595491252</v>
      </c>
      <c r="T150" s="89" t="str">
        <f t="shared" si="29"/>
        <v>-</v>
      </c>
    </row>
    <row r="151" spans="1:20" ht="12.75">
      <c r="A151" s="90">
        <v>39783</v>
      </c>
      <c r="B151" s="106">
        <v>0.7236111111111111</v>
      </c>
      <c r="C151" s="91">
        <v>217.88039166666667</v>
      </c>
      <c r="D151" s="28">
        <v>11.172527777777777</v>
      </c>
      <c r="E151" s="98">
        <v>217.93497250000001</v>
      </c>
      <c r="F151" s="29">
        <v>10.937330555555556</v>
      </c>
      <c r="G151" s="28">
        <v>219.47757083333335</v>
      </c>
      <c r="H151" s="28">
        <v>12.315055555555556</v>
      </c>
      <c r="I151" s="98">
        <f t="shared" si="25"/>
        <v>0.24122035918730453</v>
      </c>
      <c r="J151" s="37" t="str">
        <f t="shared" si="30"/>
        <v>-</v>
      </c>
      <c r="K151" s="28">
        <f t="shared" si="26"/>
        <v>1.9366398760448944</v>
      </c>
      <c r="L151" s="36" t="str">
        <f t="shared" si="30"/>
        <v>min</v>
      </c>
      <c r="M151" s="98">
        <f t="shared" si="27"/>
        <v>2.0447405822631555</v>
      </c>
      <c r="N151" s="37" t="str">
        <f t="shared" si="31"/>
        <v>-</v>
      </c>
      <c r="O151" s="28">
        <f t="shared" si="22"/>
        <v>2.0447405822631555</v>
      </c>
      <c r="P151" s="66" t="str">
        <f t="shared" si="28"/>
        <v>-</v>
      </c>
      <c r="Q151" s="98">
        <f t="shared" si="23"/>
        <v>4.222600817495355</v>
      </c>
      <c r="R151" s="89" t="str">
        <f t="shared" si="32"/>
        <v>-</v>
      </c>
      <c r="S151" s="28">
        <f t="shared" si="24"/>
        <v>9.148634124184149</v>
      </c>
      <c r="T151" s="89" t="str">
        <f t="shared" si="29"/>
        <v>-</v>
      </c>
    </row>
    <row r="152" spans="1:20" ht="12.75">
      <c r="A152" s="90">
        <v>39783</v>
      </c>
      <c r="B152" s="106">
        <v>0.7243055555555555</v>
      </c>
      <c r="C152" s="91">
        <v>218.0829525</v>
      </c>
      <c r="D152" s="28">
        <v>11.070038888888888</v>
      </c>
      <c r="E152" s="98">
        <v>218.14024805555556</v>
      </c>
      <c r="F152" s="29">
        <v>10.829947222222222</v>
      </c>
      <c r="G152" s="28">
        <v>219.6861925</v>
      </c>
      <c r="H152" s="28">
        <v>12.203580555555554</v>
      </c>
      <c r="I152" s="98">
        <f t="shared" si="25"/>
        <v>0.24659346139236696</v>
      </c>
      <c r="J152" s="37" t="str">
        <f t="shared" si="30"/>
        <v>-</v>
      </c>
      <c r="K152" s="28">
        <f t="shared" si="26"/>
        <v>1.9366517750214796</v>
      </c>
      <c r="L152" s="36" t="str">
        <f t="shared" si="30"/>
        <v>-</v>
      </c>
      <c r="M152" s="98">
        <f t="shared" si="27"/>
        <v>2.0448510245007756</v>
      </c>
      <c r="N152" s="37" t="str">
        <f t="shared" si="31"/>
        <v>-</v>
      </c>
      <c r="O152" s="28">
        <f t="shared" si="22"/>
        <v>2.0448510245007756</v>
      </c>
      <c r="P152" s="66" t="str">
        <f t="shared" si="28"/>
        <v>-</v>
      </c>
      <c r="Q152" s="98">
        <f t="shared" si="23"/>
        <v>4.228096260914622</v>
      </c>
      <c r="R152" s="89" t="str">
        <f t="shared" si="32"/>
        <v>-</v>
      </c>
      <c r="S152" s="28">
        <f t="shared" si="24"/>
        <v>9.17702419248478</v>
      </c>
      <c r="T152" s="89" t="str">
        <f t="shared" si="29"/>
        <v>-</v>
      </c>
    </row>
    <row r="153" spans="1:20" ht="12.75">
      <c r="A153" s="90">
        <v>39783</v>
      </c>
      <c r="B153" s="106">
        <v>0.725</v>
      </c>
      <c r="C153" s="91">
        <v>218.28519138888888</v>
      </c>
      <c r="D153" s="28">
        <v>10.967077777777778</v>
      </c>
      <c r="E153" s="98">
        <v>218.34518277777778</v>
      </c>
      <c r="F153" s="29">
        <v>10.722072222222222</v>
      </c>
      <c r="G153" s="28">
        <v>219.89445138888888</v>
      </c>
      <c r="H153" s="28">
        <v>12.091619444444445</v>
      </c>
      <c r="I153" s="98">
        <f t="shared" si="25"/>
        <v>0.2519906433124278</v>
      </c>
      <c r="J153" s="37" t="str">
        <f t="shared" si="30"/>
        <v>-</v>
      </c>
      <c r="K153" s="28">
        <f t="shared" si="26"/>
        <v>1.9366882716888987</v>
      </c>
      <c r="L153" s="36" t="str">
        <f t="shared" si="30"/>
        <v>-</v>
      </c>
      <c r="M153" s="98">
        <f t="shared" si="27"/>
        <v>2.0449644506253106</v>
      </c>
      <c r="N153" s="37" t="str">
        <f t="shared" si="31"/>
        <v>-</v>
      </c>
      <c r="O153" s="28">
        <f t="shared" si="22"/>
        <v>2.0449644506253106</v>
      </c>
      <c r="P153" s="66" t="str">
        <f t="shared" si="28"/>
        <v>-</v>
      </c>
      <c r="Q153" s="98">
        <f t="shared" si="23"/>
        <v>4.233643365626637</v>
      </c>
      <c r="R153" s="89" t="str">
        <f t="shared" si="32"/>
        <v>-</v>
      </c>
      <c r="S153" s="28">
        <f t="shared" si="24"/>
        <v>9.205684872755816</v>
      </c>
      <c r="T153" s="89" t="str">
        <f t="shared" si="29"/>
        <v>-</v>
      </c>
    </row>
    <row r="154" spans="1:20" ht="12.75">
      <c r="A154" s="90">
        <v>39783</v>
      </c>
      <c r="B154" s="106">
        <v>0.7256944444444445</v>
      </c>
      <c r="C154" s="91">
        <v>218.4871086111111</v>
      </c>
      <c r="D154" s="28">
        <v>10.86365</v>
      </c>
      <c r="E154" s="98">
        <v>218.54977694444443</v>
      </c>
      <c r="F154" s="29">
        <v>10.613708333333333</v>
      </c>
      <c r="G154" s="28">
        <v>220.10234805555555</v>
      </c>
      <c r="H154" s="28">
        <v>11.979169444444445</v>
      </c>
      <c r="I154" s="98">
        <f t="shared" si="25"/>
        <v>0.25741367112386515</v>
      </c>
      <c r="J154" s="37" t="str">
        <f t="shared" si="30"/>
        <v>-</v>
      </c>
      <c r="K154" s="28">
        <f t="shared" si="26"/>
        <v>1.936744463841288</v>
      </c>
      <c r="L154" s="36" t="str">
        <f t="shared" si="30"/>
        <v>-</v>
      </c>
      <c r="M154" s="98">
        <f t="shared" si="27"/>
        <v>2.0450771070968705</v>
      </c>
      <c r="N154" s="37" t="str">
        <f t="shared" si="31"/>
        <v>-</v>
      </c>
      <c r="O154" s="28">
        <f t="shared" si="22"/>
        <v>2.0450771070968705</v>
      </c>
      <c r="P154" s="66" t="str">
        <f t="shared" si="28"/>
        <v>-</v>
      </c>
      <c r="Q154" s="98">
        <f t="shared" si="23"/>
        <v>4.239235242062024</v>
      </c>
      <c r="R154" s="89" t="str">
        <f t="shared" si="32"/>
        <v>-</v>
      </c>
      <c r="S154" s="28">
        <f t="shared" si="24"/>
        <v>9.234588928581418</v>
      </c>
      <c r="T154" s="89" t="str">
        <f t="shared" si="29"/>
        <v>-</v>
      </c>
    </row>
    <row r="155" spans="1:20" ht="12.75">
      <c r="A155" s="90">
        <v>39783</v>
      </c>
      <c r="B155" s="106">
        <v>0.7263888888888889</v>
      </c>
      <c r="C155" s="91">
        <v>218.68870416666667</v>
      </c>
      <c r="D155" s="28">
        <v>10.759755555555556</v>
      </c>
      <c r="E155" s="98">
        <v>218.75403111111112</v>
      </c>
      <c r="F155" s="29">
        <v>10.504858333333333</v>
      </c>
      <c r="G155" s="28">
        <v>220.3098827777778</v>
      </c>
      <c r="H155" s="28">
        <v>11.866233333333334</v>
      </c>
      <c r="I155" s="98">
        <f t="shared" si="25"/>
        <v>0.262859119634787</v>
      </c>
      <c r="J155" s="37" t="str">
        <f t="shared" si="30"/>
        <v>-</v>
      </c>
      <c r="K155" s="28">
        <f t="shared" si="26"/>
        <v>1.9368219554818118</v>
      </c>
      <c r="L155" s="36" t="str">
        <f t="shared" si="30"/>
        <v>-</v>
      </c>
      <c r="M155" s="98">
        <f t="shared" si="27"/>
        <v>2.045188567344856</v>
      </c>
      <c r="N155" s="37" t="str">
        <f t="shared" si="31"/>
        <v>-</v>
      </c>
      <c r="O155" s="28">
        <f t="shared" si="22"/>
        <v>2.045188567344856</v>
      </c>
      <c r="P155" s="66" t="str">
        <f t="shared" si="28"/>
        <v>-</v>
      </c>
      <c r="Q155" s="98">
        <f t="shared" si="23"/>
        <v>4.244869642461454</v>
      </c>
      <c r="R155" s="89" t="str">
        <f t="shared" si="32"/>
        <v>-</v>
      </c>
      <c r="S155" s="28">
        <f t="shared" si="24"/>
        <v>9.263724452961743</v>
      </c>
      <c r="T155" s="89" t="str">
        <f t="shared" si="29"/>
        <v>-</v>
      </c>
    </row>
    <row r="156" spans="1:20" ht="12.75">
      <c r="A156" s="90">
        <v>39783</v>
      </c>
      <c r="B156" s="106">
        <v>0.7270833333333333</v>
      </c>
      <c r="C156" s="91">
        <v>218.88997833333332</v>
      </c>
      <c r="D156" s="28">
        <v>10.655394444444445</v>
      </c>
      <c r="E156" s="98">
        <v>218.95794527777775</v>
      </c>
      <c r="F156" s="29">
        <v>10.395522222222223</v>
      </c>
      <c r="G156" s="28">
        <v>220.5170563888889</v>
      </c>
      <c r="H156" s="28">
        <v>11.75281388888889</v>
      </c>
      <c r="I156" s="98">
        <f t="shared" si="25"/>
        <v>0.2683261443197349</v>
      </c>
      <c r="J156" s="37" t="str">
        <f t="shared" si="30"/>
        <v>-</v>
      </c>
      <c r="K156" s="28">
        <f t="shared" si="26"/>
        <v>1.936922526311979</v>
      </c>
      <c r="L156" s="36" t="str">
        <f t="shared" si="30"/>
        <v>-</v>
      </c>
      <c r="M156" s="98">
        <f t="shared" si="27"/>
        <v>2.04530106638831</v>
      </c>
      <c r="N156" s="37" t="str">
        <f t="shared" si="31"/>
        <v>-</v>
      </c>
      <c r="O156" s="28">
        <f t="shared" si="22"/>
        <v>2.04530106638831</v>
      </c>
      <c r="P156" s="66" t="str">
        <f t="shared" si="28"/>
        <v>-</v>
      </c>
      <c r="Q156" s="98">
        <f t="shared" si="23"/>
        <v>4.250549737020024</v>
      </c>
      <c r="R156" s="89" t="str">
        <f t="shared" si="32"/>
        <v>-</v>
      </c>
      <c r="S156" s="28">
        <f t="shared" si="24"/>
        <v>9.293105079684356</v>
      </c>
      <c r="T156" s="89" t="str">
        <f t="shared" si="29"/>
        <v>-</v>
      </c>
    </row>
    <row r="157" spans="1:20" ht="12.75">
      <c r="A157" s="90">
        <v>39783</v>
      </c>
      <c r="B157" s="106">
        <v>0.7277777777777777</v>
      </c>
      <c r="C157" s="91">
        <v>219.0909313888889</v>
      </c>
      <c r="D157" s="28">
        <v>10.550572222222224</v>
      </c>
      <c r="E157" s="98">
        <v>219.16152027777778</v>
      </c>
      <c r="F157" s="29">
        <v>10.285702777777777</v>
      </c>
      <c r="G157" s="28">
        <v>220.72386944444446</v>
      </c>
      <c r="H157" s="28">
        <v>11.638916666666667</v>
      </c>
      <c r="I157" s="98">
        <f t="shared" si="25"/>
        <v>0.27381685255417926</v>
      </c>
      <c r="J157" s="37" t="str">
        <f t="shared" si="30"/>
        <v>-</v>
      </c>
      <c r="K157" s="28">
        <f t="shared" si="26"/>
        <v>1.9370461056224098</v>
      </c>
      <c r="L157" s="36" t="str">
        <f t="shared" si="30"/>
        <v>-</v>
      </c>
      <c r="M157" s="98">
        <f t="shared" si="27"/>
        <v>2.0454159941405443</v>
      </c>
      <c r="N157" s="37" t="str">
        <f t="shared" si="31"/>
        <v>-</v>
      </c>
      <c r="O157" s="28">
        <f t="shared" si="22"/>
        <v>2.0454159941405443</v>
      </c>
      <c r="P157" s="66" t="str">
        <f t="shared" si="28"/>
        <v>-</v>
      </c>
      <c r="Q157" s="98">
        <f t="shared" si="23"/>
        <v>4.256278952317134</v>
      </c>
      <c r="R157" s="89" t="str">
        <f t="shared" si="32"/>
        <v>-</v>
      </c>
      <c r="S157" s="28">
        <f t="shared" si="24"/>
        <v>9.322748227507656</v>
      </c>
      <c r="T157" s="89" t="str">
        <f t="shared" si="29"/>
        <v>-</v>
      </c>
    </row>
    <row r="158" spans="1:20" ht="12.75">
      <c r="A158" s="90">
        <v>39783</v>
      </c>
      <c r="B158" s="106">
        <v>0.7284722222222223</v>
      </c>
      <c r="C158" s="91">
        <v>219.29156388888887</v>
      </c>
      <c r="D158" s="28">
        <v>10.445291666666668</v>
      </c>
      <c r="E158" s="98">
        <v>219.36475583333333</v>
      </c>
      <c r="F158" s="29">
        <v>10.175405555555555</v>
      </c>
      <c r="G158" s="28">
        <v>220.9303222222222</v>
      </c>
      <c r="H158" s="28">
        <v>11.52453888888889</v>
      </c>
      <c r="I158" s="98">
        <f t="shared" si="25"/>
        <v>0.2793276858224776</v>
      </c>
      <c r="J158" s="37" t="str">
        <f t="shared" si="30"/>
        <v>-</v>
      </c>
      <c r="K158" s="28">
        <f t="shared" si="26"/>
        <v>1.937189103137359</v>
      </c>
      <c r="L158" s="36" t="str">
        <f t="shared" si="30"/>
        <v>-</v>
      </c>
      <c r="M158" s="98">
        <f t="shared" si="27"/>
        <v>2.045528013380264</v>
      </c>
      <c r="N158" s="37" t="str">
        <f t="shared" si="31"/>
        <v>-</v>
      </c>
      <c r="O158" s="28">
        <f aca="true" t="shared" si="33" ref="O158:O221">MAX(I158,K158,M158)</f>
        <v>2.045528013380264</v>
      </c>
      <c r="P158" s="66" t="str">
        <f t="shared" si="28"/>
        <v>-</v>
      </c>
      <c r="Q158" s="98">
        <f aca="true" t="shared" si="34" ref="Q158:Q221">I158+K158+M158</f>
        <v>4.2620448023401005</v>
      </c>
      <c r="R158" s="89" t="str">
        <f t="shared" si="32"/>
        <v>-</v>
      </c>
      <c r="S158" s="28">
        <f aca="true" t="shared" si="35" ref="S158:S221">SQRT(Q158*(Q158-I158)*(Q158-K158)*(Q158-M158))</f>
        <v>9.352597603722161</v>
      </c>
      <c r="T158" s="89" t="str">
        <f t="shared" si="29"/>
        <v>-</v>
      </c>
    </row>
    <row r="159" spans="1:20" ht="12.75">
      <c r="A159" s="90">
        <v>39783</v>
      </c>
      <c r="B159" s="106">
        <v>0.7291666666666666</v>
      </c>
      <c r="C159" s="91">
        <v>219.49187583333332</v>
      </c>
      <c r="D159" s="28">
        <v>10.339552777777778</v>
      </c>
      <c r="E159" s="98">
        <v>219.56765277777777</v>
      </c>
      <c r="F159" s="29">
        <v>10.064627777777778</v>
      </c>
      <c r="G159" s="28">
        <v>221.13641555555554</v>
      </c>
      <c r="H159" s="28">
        <v>11.409683333333334</v>
      </c>
      <c r="I159" s="98">
        <f t="shared" si="25"/>
        <v>0.28486092783591654</v>
      </c>
      <c r="J159" s="37" t="str">
        <f t="shared" si="30"/>
        <v>-</v>
      </c>
      <c r="K159" s="28">
        <f t="shared" si="26"/>
        <v>1.937353535456073</v>
      </c>
      <c r="L159" s="36" t="str">
        <f t="shared" si="30"/>
        <v>-</v>
      </c>
      <c r="M159" s="98">
        <f t="shared" si="27"/>
        <v>2.045640584264179</v>
      </c>
      <c r="N159" s="37" t="str">
        <f t="shared" si="31"/>
        <v>-</v>
      </c>
      <c r="O159" s="28">
        <f t="shared" si="33"/>
        <v>2.045640584264179</v>
      </c>
      <c r="P159" s="66" t="str">
        <f t="shared" si="28"/>
        <v>-</v>
      </c>
      <c r="Q159" s="98">
        <f t="shared" si="34"/>
        <v>4.267855047556168</v>
      </c>
      <c r="R159" s="89" t="str">
        <f t="shared" si="32"/>
        <v>-</v>
      </c>
      <c r="S159" s="28">
        <f t="shared" si="35"/>
        <v>9.382689455235258</v>
      </c>
      <c r="T159" s="89" t="str">
        <f t="shared" si="29"/>
        <v>-</v>
      </c>
    </row>
    <row r="160" spans="1:20" ht="12.75">
      <c r="A160" s="90">
        <v>39783</v>
      </c>
      <c r="B160" s="106">
        <v>0.7298611111111111</v>
      </c>
      <c r="C160" s="91">
        <v>219.6918672222222</v>
      </c>
      <c r="D160" s="28">
        <v>10.233355555555555</v>
      </c>
      <c r="E160" s="98">
        <v>219.7702113888889</v>
      </c>
      <c r="F160" s="29">
        <v>9.953375</v>
      </c>
      <c r="G160" s="28">
        <v>221.34214972222225</v>
      </c>
      <c r="H160" s="28">
        <v>11.294358333333333</v>
      </c>
      <c r="I160" s="98">
        <f t="shared" si="25"/>
        <v>0.2904107320106395</v>
      </c>
      <c r="J160" s="37" t="str">
        <f t="shared" si="30"/>
        <v>-</v>
      </c>
      <c r="K160" s="28">
        <f t="shared" si="26"/>
        <v>1.937543950034163</v>
      </c>
      <c r="L160" s="36" t="str">
        <f t="shared" si="30"/>
        <v>-</v>
      </c>
      <c r="M160" s="98">
        <f t="shared" si="27"/>
        <v>2.04575527391626</v>
      </c>
      <c r="N160" s="37" t="str">
        <f t="shared" si="31"/>
        <v>-</v>
      </c>
      <c r="O160" s="28">
        <f t="shared" si="33"/>
        <v>2.04575527391626</v>
      </c>
      <c r="P160" s="66" t="str">
        <f t="shared" si="28"/>
        <v>-</v>
      </c>
      <c r="Q160" s="98">
        <f t="shared" si="34"/>
        <v>4.2737099559610625</v>
      </c>
      <c r="R160" s="89" t="str">
        <f t="shared" si="32"/>
        <v>-</v>
      </c>
      <c r="S160" s="28">
        <f t="shared" si="35"/>
        <v>9.413020717864619</v>
      </c>
      <c r="T160" s="89" t="str">
        <f t="shared" si="29"/>
        <v>-</v>
      </c>
    </row>
    <row r="161" spans="1:20" ht="12.75">
      <c r="A161" s="90">
        <v>39783</v>
      </c>
      <c r="B161" s="106">
        <v>0.7305555555555556</v>
      </c>
      <c r="C161" s="91">
        <v>219.89153916666666</v>
      </c>
      <c r="D161" s="28">
        <v>10.126705555555557</v>
      </c>
      <c r="E161" s="98">
        <v>219.9724322222222</v>
      </c>
      <c r="F161" s="29">
        <v>9.841647222222223</v>
      </c>
      <c r="G161" s="28">
        <v>221.54752583333334</v>
      </c>
      <c r="H161" s="28">
        <v>11.178558333333333</v>
      </c>
      <c r="I161" s="98">
        <f t="shared" si="25"/>
        <v>0.2959818015312602</v>
      </c>
      <c r="J161" s="37" t="str">
        <f t="shared" si="30"/>
        <v>-</v>
      </c>
      <c r="K161" s="28">
        <f t="shared" si="26"/>
        <v>1.9377539736074452</v>
      </c>
      <c r="L161" s="36" t="str">
        <f t="shared" si="30"/>
        <v>-</v>
      </c>
      <c r="M161" s="98">
        <f t="shared" si="27"/>
        <v>2.0458686321006736</v>
      </c>
      <c r="N161" s="37" t="str">
        <f t="shared" si="31"/>
        <v>-</v>
      </c>
      <c r="O161" s="28">
        <f t="shared" si="33"/>
        <v>2.0458686321006736</v>
      </c>
      <c r="P161" s="66" t="str">
        <f t="shared" si="28"/>
        <v>-</v>
      </c>
      <c r="Q161" s="98">
        <f t="shared" si="34"/>
        <v>4.279604407239379</v>
      </c>
      <c r="R161" s="89" t="str">
        <f t="shared" si="32"/>
        <v>-</v>
      </c>
      <c r="S161" s="28">
        <f t="shared" si="35"/>
        <v>9.443573925606449</v>
      </c>
      <c r="T161" s="89" t="str">
        <f t="shared" si="29"/>
        <v>-</v>
      </c>
    </row>
    <row r="162" spans="1:20" ht="12.75">
      <c r="A162" s="90">
        <v>39783</v>
      </c>
      <c r="B162" s="106">
        <v>0.73125</v>
      </c>
      <c r="C162" s="91">
        <v>220.0908913888889</v>
      </c>
      <c r="D162" s="28">
        <v>10.019602777777779</v>
      </c>
      <c r="E162" s="98">
        <v>220.17431527777777</v>
      </c>
      <c r="F162" s="29">
        <v>9.72945</v>
      </c>
      <c r="G162" s="28">
        <v>221.75254416666667</v>
      </c>
      <c r="H162" s="28">
        <v>11.062291666666667</v>
      </c>
      <c r="I162" s="98">
        <f t="shared" si="25"/>
        <v>0.30156838238488193</v>
      </c>
      <c r="J162" s="37" t="str">
        <f t="shared" si="30"/>
        <v>-</v>
      </c>
      <c r="K162" s="28">
        <f t="shared" si="26"/>
        <v>1.9379883472133839</v>
      </c>
      <c r="L162" s="36" t="str">
        <f t="shared" si="30"/>
        <v>-</v>
      </c>
      <c r="M162" s="98">
        <f t="shared" si="27"/>
        <v>2.045982441488549</v>
      </c>
      <c r="N162" s="37" t="str">
        <f t="shared" si="31"/>
        <v>-</v>
      </c>
      <c r="O162" s="28">
        <f t="shared" si="33"/>
        <v>2.045982441488549</v>
      </c>
      <c r="P162" s="66" t="str">
        <f t="shared" si="28"/>
        <v>-</v>
      </c>
      <c r="Q162" s="98">
        <f t="shared" si="34"/>
        <v>4.285539171086814</v>
      </c>
      <c r="R162" s="89" t="str">
        <f t="shared" si="32"/>
        <v>-</v>
      </c>
      <c r="S162" s="28">
        <f t="shared" si="35"/>
        <v>9.474348223373584</v>
      </c>
      <c r="T162" s="89" t="str">
        <f t="shared" si="29"/>
        <v>-</v>
      </c>
    </row>
    <row r="163" spans="1:20" ht="12.75">
      <c r="A163" s="90">
        <v>39783</v>
      </c>
      <c r="B163" s="106">
        <v>0.7319444444444444</v>
      </c>
      <c r="C163" s="91">
        <v>220.28992444444444</v>
      </c>
      <c r="D163" s="28">
        <v>9.912052777777777</v>
      </c>
      <c r="E163" s="98">
        <v>220.37586166666668</v>
      </c>
      <c r="F163" s="29">
        <v>9.616780555555556</v>
      </c>
      <c r="G163" s="28">
        <v>221.95720555555553</v>
      </c>
      <c r="H163" s="28">
        <v>10.945558333333334</v>
      </c>
      <c r="I163" s="98">
        <f t="shared" si="25"/>
        <v>0.3071782074134669</v>
      </c>
      <c r="J163" s="37" t="str">
        <f t="shared" si="30"/>
        <v>-</v>
      </c>
      <c r="K163" s="28">
        <f t="shared" si="26"/>
        <v>1.9382440286642244</v>
      </c>
      <c r="L163" s="36" t="str">
        <f t="shared" si="30"/>
        <v>-</v>
      </c>
      <c r="M163" s="98">
        <f t="shared" si="27"/>
        <v>2.046098080021156</v>
      </c>
      <c r="N163" s="37" t="str">
        <f t="shared" si="31"/>
        <v>-</v>
      </c>
      <c r="O163" s="28">
        <f t="shared" si="33"/>
        <v>2.046098080021156</v>
      </c>
      <c r="P163" s="66" t="str">
        <f t="shared" si="28"/>
        <v>-</v>
      </c>
      <c r="Q163" s="98">
        <f t="shared" si="34"/>
        <v>4.291520316098847</v>
      </c>
      <c r="R163" s="89" t="str">
        <f t="shared" si="32"/>
        <v>-</v>
      </c>
      <c r="S163" s="28">
        <f t="shared" si="35"/>
        <v>9.505377427390103</v>
      </c>
      <c r="T163" s="89" t="str">
        <f t="shared" si="29"/>
        <v>-</v>
      </c>
    </row>
    <row r="164" spans="1:20" ht="12.75">
      <c r="A164" s="90">
        <v>39783</v>
      </c>
      <c r="B164" s="106">
        <v>0.7326388888888888</v>
      </c>
      <c r="C164" s="91">
        <v>220.4886386111111</v>
      </c>
      <c r="D164" s="28">
        <v>9.804052777777779</v>
      </c>
      <c r="E164" s="98">
        <v>220.5770713888889</v>
      </c>
      <c r="F164" s="29">
        <v>9.503644444444445</v>
      </c>
      <c r="G164" s="28">
        <v>222.16151055555557</v>
      </c>
      <c r="H164" s="28">
        <v>10.828358333333334</v>
      </c>
      <c r="I164" s="98">
        <f t="shared" si="25"/>
        <v>0.31280278453858557</v>
      </c>
      <c r="J164" s="37" t="str">
        <f t="shared" si="30"/>
        <v>-</v>
      </c>
      <c r="K164" s="28">
        <f t="shared" si="26"/>
        <v>1.9385225071238612</v>
      </c>
      <c r="L164" s="36" t="str">
        <f t="shared" si="30"/>
        <v>-</v>
      </c>
      <c r="M164" s="98">
        <f t="shared" si="27"/>
        <v>2.046212115205679</v>
      </c>
      <c r="N164" s="37" t="str">
        <f t="shared" si="31"/>
        <v>-</v>
      </c>
      <c r="O164" s="28">
        <f t="shared" si="33"/>
        <v>2.046212115205679</v>
      </c>
      <c r="P164" s="66" t="str">
        <f t="shared" si="28"/>
        <v>-</v>
      </c>
      <c r="Q164" s="98">
        <f t="shared" si="34"/>
        <v>4.297537406868125</v>
      </c>
      <c r="R164" s="89" t="str">
        <f t="shared" si="32"/>
        <v>-</v>
      </c>
      <c r="S164" s="28">
        <f t="shared" si="35"/>
        <v>9.53660953993013</v>
      </c>
      <c r="T164" s="89" t="str">
        <f t="shared" si="29"/>
        <v>-</v>
      </c>
    </row>
    <row r="165" spans="1:20" ht="12.75">
      <c r="A165" s="90">
        <v>39783</v>
      </c>
      <c r="B165" s="106">
        <v>0.7333333333333334</v>
      </c>
      <c r="C165" s="91">
        <v>220.68703472222222</v>
      </c>
      <c r="D165" s="28">
        <v>9.695608333333334</v>
      </c>
      <c r="E165" s="98">
        <v>220.7779452777778</v>
      </c>
      <c r="F165" s="29">
        <v>9.390044444444444</v>
      </c>
      <c r="G165" s="28">
        <v>222.36546027777777</v>
      </c>
      <c r="H165" s="28">
        <v>10.7107</v>
      </c>
      <c r="I165" s="98">
        <f t="shared" si="25"/>
        <v>0.31844441571667487</v>
      </c>
      <c r="J165" s="37" t="str">
        <f t="shared" si="30"/>
        <v>-</v>
      </c>
      <c r="K165" s="28">
        <f t="shared" si="26"/>
        <v>1.9388251840722273</v>
      </c>
      <c r="L165" s="36" t="str">
        <f t="shared" si="30"/>
        <v>-</v>
      </c>
      <c r="M165" s="98">
        <f t="shared" si="27"/>
        <v>2.046328114675201</v>
      </c>
      <c r="N165" s="37" t="str">
        <f t="shared" si="31"/>
        <v>-</v>
      </c>
      <c r="O165" s="28">
        <f t="shared" si="33"/>
        <v>2.046328114675201</v>
      </c>
      <c r="P165" s="66" t="str">
        <f t="shared" si="28"/>
        <v>-</v>
      </c>
      <c r="Q165" s="98">
        <f t="shared" si="34"/>
        <v>4.303597714464103</v>
      </c>
      <c r="R165" s="89" t="str">
        <f t="shared" si="32"/>
        <v>-</v>
      </c>
      <c r="S165" s="28">
        <f t="shared" si="35"/>
        <v>9.568079001222369</v>
      </c>
      <c r="T165" s="89" t="str">
        <f t="shared" si="29"/>
        <v>-</v>
      </c>
    </row>
    <row r="166" spans="1:20" ht="12.75">
      <c r="A166" s="90">
        <v>39783</v>
      </c>
      <c r="B166" s="106">
        <v>0.7340277777777778</v>
      </c>
      <c r="C166" s="91">
        <v>220.88511277777778</v>
      </c>
      <c r="D166" s="28">
        <v>9.586719444444444</v>
      </c>
      <c r="E166" s="98">
        <v>220.9784836111111</v>
      </c>
      <c r="F166" s="29">
        <v>9.275983333333334</v>
      </c>
      <c r="G166" s="28">
        <v>222.5690547222222</v>
      </c>
      <c r="H166" s="28">
        <v>10.592577777777779</v>
      </c>
      <c r="I166" s="98">
        <f t="shared" si="25"/>
        <v>0.3241001727993793</v>
      </c>
      <c r="J166" s="37" t="str">
        <f t="shared" si="30"/>
        <v>-</v>
      </c>
      <c r="K166" s="28">
        <f t="shared" si="26"/>
        <v>1.9391488971115245</v>
      </c>
      <c r="L166" s="36" t="str">
        <f t="shared" si="30"/>
        <v>-</v>
      </c>
      <c r="M166" s="98">
        <f t="shared" si="27"/>
        <v>2.0464402748982744</v>
      </c>
      <c r="N166" s="37" t="str">
        <f t="shared" si="31"/>
        <v>-</v>
      </c>
      <c r="O166" s="28">
        <f t="shared" si="33"/>
        <v>2.0464402748982744</v>
      </c>
      <c r="P166" s="66" t="str">
        <f t="shared" si="28"/>
        <v>-</v>
      </c>
      <c r="Q166" s="98">
        <f t="shared" si="34"/>
        <v>4.309689344809178</v>
      </c>
      <c r="R166" s="89" t="str">
        <f t="shared" si="32"/>
        <v>-</v>
      </c>
      <c r="S166" s="28">
        <f t="shared" si="35"/>
        <v>9.59973199150864</v>
      </c>
      <c r="T166" s="89" t="str">
        <f t="shared" si="29"/>
        <v>-</v>
      </c>
    </row>
    <row r="167" spans="1:20" ht="12.75">
      <c r="A167" s="90">
        <v>39783</v>
      </c>
      <c r="B167" s="106">
        <v>0.7347222222222222</v>
      </c>
      <c r="C167" s="91">
        <v>221.08287333333334</v>
      </c>
      <c r="D167" s="28">
        <v>9.477391666666668</v>
      </c>
      <c r="E167" s="98">
        <v>221.17868694444442</v>
      </c>
      <c r="F167" s="29">
        <v>9.161458333333334</v>
      </c>
      <c r="G167" s="28">
        <v>222.77229555555556</v>
      </c>
      <c r="H167" s="28">
        <v>10.474</v>
      </c>
      <c r="I167" s="98">
        <f t="shared" si="25"/>
        <v>0.32977773037311275</v>
      </c>
      <c r="J167" s="37" t="str">
        <f t="shared" si="30"/>
        <v>-</v>
      </c>
      <c r="K167" s="28">
        <f t="shared" si="26"/>
        <v>1.939495768570054</v>
      </c>
      <c r="L167" s="36" t="str">
        <f t="shared" si="30"/>
        <v>-</v>
      </c>
      <c r="M167" s="98">
        <f t="shared" si="27"/>
        <v>2.0465563611950564</v>
      </c>
      <c r="N167" s="37" t="str">
        <f t="shared" si="31"/>
        <v>-</v>
      </c>
      <c r="O167" s="28">
        <f t="shared" si="33"/>
        <v>2.0465563611950564</v>
      </c>
      <c r="P167" s="66" t="str">
        <f t="shared" si="28"/>
        <v>-</v>
      </c>
      <c r="Q167" s="98">
        <f t="shared" si="34"/>
        <v>4.315829860138223</v>
      </c>
      <c r="R167" s="89" t="str">
        <f t="shared" si="32"/>
        <v>-</v>
      </c>
      <c r="S167" s="28">
        <f t="shared" si="35"/>
        <v>9.631652709922054</v>
      </c>
      <c r="T167" s="89" t="str">
        <f t="shared" si="29"/>
        <v>-</v>
      </c>
    </row>
    <row r="168" spans="1:20" ht="12.75">
      <c r="A168" s="90">
        <v>39783</v>
      </c>
      <c r="B168" s="106">
        <v>0.7354166666666666</v>
      </c>
      <c r="C168" s="91">
        <v>221.28031694444445</v>
      </c>
      <c r="D168" s="28">
        <v>9.367622222222222</v>
      </c>
      <c r="E168" s="98">
        <v>221.3785563888889</v>
      </c>
      <c r="F168" s="29">
        <v>9.046475</v>
      </c>
      <c r="G168" s="28">
        <v>222.97518305555556</v>
      </c>
      <c r="H168" s="28">
        <v>10.354966666666666</v>
      </c>
      <c r="I168" s="98">
        <f t="shared" si="25"/>
        <v>0.3354689654098664</v>
      </c>
      <c r="J168" s="37" t="str">
        <f t="shared" si="30"/>
        <v>-</v>
      </c>
      <c r="K168" s="28">
        <f t="shared" si="26"/>
        <v>1.9398667391879918</v>
      </c>
      <c r="L168" s="36" t="str">
        <f t="shared" si="30"/>
        <v>-</v>
      </c>
      <c r="M168" s="98">
        <f t="shared" si="27"/>
        <v>2.0466719290633595</v>
      </c>
      <c r="N168" s="37" t="str">
        <f t="shared" si="31"/>
        <v>-</v>
      </c>
      <c r="O168" s="28">
        <f t="shared" si="33"/>
        <v>2.0466719290633595</v>
      </c>
      <c r="P168" s="66" t="str">
        <f t="shared" si="28"/>
        <v>-</v>
      </c>
      <c r="Q168" s="98">
        <f t="shared" si="34"/>
        <v>4.322007633661218</v>
      </c>
      <c r="R168" s="89" t="str">
        <f t="shared" si="32"/>
        <v>-</v>
      </c>
      <c r="S168" s="28">
        <f t="shared" si="35"/>
        <v>9.663784096372428</v>
      </c>
      <c r="T168" s="89" t="str">
        <f t="shared" si="29"/>
        <v>-</v>
      </c>
    </row>
    <row r="169" spans="1:20" ht="12.75">
      <c r="A169" s="90">
        <v>39783</v>
      </c>
      <c r="B169" s="106">
        <v>0.7361111111111112</v>
      </c>
      <c r="C169" s="91">
        <v>221.47744416666666</v>
      </c>
      <c r="D169" s="28">
        <v>9.25741388888889</v>
      </c>
      <c r="E169" s="98">
        <v>221.57809194444445</v>
      </c>
      <c r="F169" s="29">
        <v>8.93103611111111</v>
      </c>
      <c r="G169" s="28">
        <v>223.17771805555554</v>
      </c>
      <c r="H169" s="28">
        <v>10.235480555555554</v>
      </c>
      <c r="I169" s="98">
        <f t="shared" si="25"/>
        <v>0.34117345741140664</v>
      </c>
      <c r="J169" s="37" t="str">
        <f t="shared" si="30"/>
        <v>-</v>
      </c>
      <c r="K169" s="28">
        <f t="shared" si="26"/>
        <v>1.940261745636258</v>
      </c>
      <c r="L169" s="36" t="str">
        <f t="shared" si="30"/>
        <v>-</v>
      </c>
      <c r="M169" s="98">
        <f t="shared" si="27"/>
        <v>2.0467873788698667</v>
      </c>
      <c r="N169" s="37" t="str">
        <f t="shared" si="31"/>
        <v>-</v>
      </c>
      <c r="O169" s="28">
        <f t="shared" si="33"/>
        <v>2.0467873788698667</v>
      </c>
      <c r="P169" s="66" t="str">
        <f t="shared" si="28"/>
        <v>-</v>
      </c>
      <c r="Q169" s="98">
        <f t="shared" si="34"/>
        <v>4.328222581917531</v>
      </c>
      <c r="R169" s="89" t="str">
        <f t="shared" si="32"/>
        <v>-</v>
      </c>
      <c r="S169" s="28">
        <f t="shared" si="35"/>
        <v>9.696126119336576</v>
      </c>
      <c r="T169" s="89" t="str">
        <f t="shared" si="29"/>
        <v>-</v>
      </c>
    </row>
    <row r="170" spans="1:20" ht="12.75">
      <c r="A170" s="90">
        <v>39783</v>
      </c>
      <c r="B170" s="106">
        <v>0.7368055555555556</v>
      </c>
      <c r="C170" s="91">
        <v>221.67425555555553</v>
      </c>
      <c r="D170" s="28">
        <v>9.146772222222221</v>
      </c>
      <c r="E170" s="98">
        <v>221.77729444444446</v>
      </c>
      <c r="F170" s="29">
        <v>8.815141666666667</v>
      </c>
      <c r="G170" s="28">
        <v>223.3799013888889</v>
      </c>
      <c r="H170" s="28">
        <v>10.115544444444444</v>
      </c>
      <c r="I170" s="98">
        <f t="shared" si="25"/>
        <v>0.346896352493542</v>
      </c>
      <c r="J170" s="37" t="str">
        <f t="shared" si="30"/>
        <v>-</v>
      </c>
      <c r="K170" s="28">
        <f t="shared" si="26"/>
        <v>1.9406793348079145</v>
      </c>
      <c r="L170" s="36" t="str">
        <f t="shared" si="30"/>
        <v>-</v>
      </c>
      <c r="M170" s="98">
        <f t="shared" si="27"/>
        <v>2.0469042518268132</v>
      </c>
      <c r="N170" s="37" t="str">
        <f t="shared" si="31"/>
        <v>-</v>
      </c>
      <c r="O170" s="28">
        <f t="shared" si="33"/>
        <v>2.0469042518268132</v>
      </c>
      <c r="P170" s="66" t="str">
        <f t="shared" si="28"/>
        <v>-</v>
      </c>
      <c r="Q170" s="98">
        <f t="shared" si="34"/>
        <v>4.33447993912827</v>
      </c>
      <c r="R170" s="89" t="str">
        <f t="shared" si="32"/>
        <v>-</v>
      </c>
      <c r="S170" s="28">
        <f t="shared" si="35"/>
        <v>9.728706928381008</v>
      </c>
      <c r="T170" s="89" t="str">
        <f t="shared" si="29"/>
        <v>-</v>
      </c>
    </row>
    <row r="171" spans="1:20" ht="12.75">
      <c r="A171" s="90">
        <v>39783</v>
      </c>
      <c r="B171" s="106">
        <v>0.7375</v>
      </c>
      <c r="C171" s="91">
        <v>221.8707513888889</v>
      </c>
      <c r="D171" s="28">
        <v>9.0357</v>
      </c>
      <c r="E171" s="98">
        <v>221.97616444444444</v>
      </c>
      <c r="F171" s="29">
        <v>8.698797222222222</v>
      </c>
      <c r="G171" s="28">
        <v>223.5817338888889</v>
      </c>
      <c r="H171" s="28">
        <v>9.995158333333332</v>
      </c>
      <c r="I171" s="98">
        <f t="shared" si="25"/>
        <v>0.3526348417347369</v>
      </c>
      <c r="J171" s="37" t="str">
        <f t="shared" si="30"/>
        <v>-</v>
      </c>
      <c r="K171" s="28">
        <f t="shared" si="26"/>
        <v>1.9411183611098224</v>
      </c>
      <c r="L171" s="36" t="str">
        <f t="shared" si="30"/>
        <v>-</v>
      </c>
      <c r="M171" s="98">
        <f t="shared" si="27"/>
        <v>2.047018996526052</v>
      </c>
      <c r="N171" s="37" t="str">
        <f t="shared" si="31"/>
        <v>-</v>
      </c>
      <c r="O171" s="28">
        <f t="shared" si="33"/>
        <v>2.047018996526052</v>
      </c>
      <c r="P171" s="66" t="str">
        <f t="shared" si="28"/>
        <v>-</v>
      </c>
      <c r="Q171" s="98">
        <f t="shared" si="34"/>
        <v>4.340772199370612</v>
      </c>
      <c r="R171" s="89" t="str">
        <f t="shared" si="32"/>
        <v>-</v>
      </c>
      <c r="S171" s="28">
        <f t="shared" si="35"/>
        <v>9.761491802384715</v>
      </c>
      <c r="T171" s="89" t="str">
        <f t="shared" si="29"/>
        <v>-</v>
      </c>
    </row>
    <row r="172" spans="1:20" ht="12.75">
      <c r="A172" s="90">
        <v>39783</v>
      </c>
      <c r="B172" s="106">
        <v>0.7381944444444444</v>
      </c>
      <c r="C172" s="91">
        <v>222.06693222222222</v>
      </c>
      <c r="D172" s="28">
        <v>8.924191666666665</v>
      </c>
      <c r="E172" s="98">
        <v>222.17470277777778</v>
      </c>
      <c r="F172" s="29">
        <v>8.582002777777777</v>
      </c>
      <c r="G172" s="28">
        <v>223.78321666666668</v>
      </c>
      <c r="H172" s="28">
        <v>9.874327777777777</v>
      </c>
      <c r="I172" s="98">
        <f t="shared" si="25"/>
        <v>0.3583834904528252</v>
      </c>
      <c r="J172" s="37" t="str">
        <f t="shared" si="30"/>
        <v>-</v>
      </c>
      <c r="K172" s="28">
        <f t="shared" si="26"/>
        <v>1.9415845418942914</v>
      </c>
      <c r="L172" s="36" t="str">
        <f t="shared" si="30"/>
        <v>-</v>
      </c>
      <c r="M172" s="98">
        <f t="shared" si="27"/>
        <v>2.0471351218268032</v>
      </c>
      <c r="N172" s="37" t="str">
        <f t="shared" si="31"/>
        <v>-</v>
      </c>
      <c r="O172" s="28">
        <f t="shared" si="33"/>
        <v>2.0471351218268032</v>
      </c>
      <c r="P172" s="66" t="str">
        <f t="shared" si="28"/>
        <v>-</v>
      </c>
      <c r="Q172" s="98">
        <f t="shared" si="34"/>
        <v>4.3471031541739205</v>
      </c>
      <c r="R172" s="89" t="str">
        <f t="shared" si="32"/>
        <v>-</v>
      </c>
      <c r="S172" s="28">
        <f t="shared" si="35"/>
        <v>9.794493686976237</v>
      </c>
      <c r="T172" s="89" t="str">
        <f t="shared" si="29"/>
        <v>-</v>
      </c>
    </row>
    <row r="173" spans="1:20" ht="12.75">
      <c r="A173" s="90">
        <v>39783</v>
      </c>
      <c r="B173" s="106">
        <v>0.7388888888888889</v>
      </c>
      <c r="C173" s="91">
        <v>222.26279916666667</v>
      </c>
      <c r="D173" s="28">
        <v>8.812258333333334</v>
      </c>
      <c r="E173" s="98">
        <v>222.37291027777778</v>
      </c>
      <c r="F173" s="29">
        <v>8.464758333333332</v>
      </c>
      <c r="G173" s="28">
        <v>223.98435055555555</v>
      </c>
      <c r="H173" s="28">
        <v>9.753052777777778</v>
      </c>
      <c r="I173" s="98">
        <f t="shared" si="25"/>
        <v>0.36415263308196255</v>
      </c>
      <c r="J173" s="37" t="str">
        <f t="shared" si="30"/>
        <v>-</v>
      </c>
      <c r="K173" s="28">
        <f t="shared" si="26"/>
        <v>1.942071874199196</v>
      </c>
      <c r="L173" s="36" t="str">
        <f t="shared" si="30"/>
        <v>-</v>
      </c>
      <c r="M173" s="98">
        <f t="shared" si="27"/>
        <v>2.0472523945238383</v>
      </c>
      <c r="N173" s="37" t="str">
        <f t="shared" si="31"/>
        <v>-</v>
      </c>
      <c r="O173" s="28">
        <f t="shared" si="33"/>
        <v>2.0472523945238383</v>
      </c>
      <c r="P173" s="66" t="str">
        <f t="shared" si="28"/>
        <v>-</v>
      </c>
      <c r="Q173" s="98">
        <f t="shared" si="34"/>
        <v>4.3534769018049975</v>
      </c>
      <c r="R173" s="89" t="str">
        <f t="shared" si="32"/>
        <v>-</v>
      </c>
      <c r="S173" s="28">
        <f t="shared" si="35"/>
        <v>9.82774013277005</v>
      </c>
      <c r="T173" s="89" t="str">
        <f t="shared" si="29"/>
        <v>-</v>
      </c>
    </row>
    <row r="174" spans="1:20" ht="12.75">
      <c r="A174" s="90">
        <v>39783</v>
      </c>
      <c r="B174" s="106">
        <v>0.7395833333333334</v>
      </c>
      <c r="C174" s="91">
        <v>222.45835194444444</v>
      </c>
      <c r="D174" s="28">
        <v>8.699894444444444</v>
      </c>
      <c r="E174" s="98">
        <v>222.5707872222222</v>
      </c>
      <c r="F174" s="29">
        <v>8.347069444444445</v>
      </c>
      <c r="G174" s="28">
        <v>224.18513611111112</v>
      </c>
      <c r="H174" s="28">
        <v>9.631336111111112</v>
      </c>
      <c r="I174" s="98">
        <f t="shared" si="25"/>
        <v>0.3699316461220979</v>
      </c>
      <c r="J174" s="37" t="str">
        <f t="shared" si="30"/>
        <v>-</v>
      </c>
      <c r="K174" s="28">
        <f t="shared" si="26"/>
        <v>1.9425848851833236</v>
      </c>
      <c r="L174" s="36" t="str">
        <f t="shared" si="30"/>
        <v>-</v>
      </c>
      <c r="M174" s="98">
        <f t="shared" si="27"/>
        <v>2.0473690379300775</v>
      </c>
      <c r="N174" s="37" t="str">
        <f t="shared" si="31"/>
        <v>-</v>
      </c>
      <c r="O174" s="28">
        <f t="shared" si="33"/>
        <v>2.0473690379300775</v>
      </c>
      <c r="P174" s="66" t="str">
        <f t="shared" si="28"/>
        <v>-</v>
      </c>
      <c r="Q174" s="98">
        <f t="shared" si="34"/>
        <v>4.359885569235499</v>
      </c>
      <c r="R174" s="89" t="str">
        <f t="shared" si="32"/>
        <v>-</v>
      </c>
      <c r="S174" s="28">
        <f t="shared" si="35"/>
        <v>9.861188171046395</v>
      </c>
      <c r="T174" s="89" t="str">
        <f t="shared" si="29"/>
        <v>-</v>
      </c>
    </row>
    <row r="175" spans="1:20" ht="12.75">
      <c r="A175" s="90">
        <v>39783</v>
      </c>
      <c r="B175" s="106">
        <v>0.7402777777777777</v>
      </c>
      <c r="C175" s="91">
        <v>222.65359194444446</v>
      </c>
      <c r="D175" s="28">
        <v>8.587108333333333</v>
      </c>
      <c r="E175" s="98">
        <v>222.76833472222225</v>
      </c>
      <c r="F175" s="29">
        <v>8.22893611111111</v>
      </c>
      <c r="G175" s="28">
        <v>224.3855747222222</v>
      </c>
      <c r="H175" s="28">
        <v>9.509180555555556</v>
      </c>
      <c r="I175" s="98">
        <f t="shared" si="25"/>
        <v>0.3757282319029238</v>
      </c>
      <c r="J175" s="37" t="str">
        <f t="shared" si="30"/>
        <v>-</v>
      </c>
      <c r="K175" s="28">
        <f t="shared" si="26"/>
        <v>1.9431206024503525</v>
      </c>
      <c r="L175" s="36" t="str">
        <f t="shared" si="30"/>
        <v>-</v>
      </c>
      <c r="M175" s="98">
        <f t="shared" si="27"/>
        <v>2.047486782587701</v>
      </c>
      <c r="N175" s="37" t="str">
        <f t="shared" si="31"/>
        <v>-</v>
      </c>
      <c r="O175" s="28">
        <f t="shared" si="33"/>
        <v>2.047486782587701</v>
      </c>
      <c r="P175" s="66" t="str">
        <f t="shared" si="28"/>
        <v>-</v>
      </c>
      <c r="Q175" s="98">
        <f t="shared" si="34"/>
        <v>4.366335616940978</v>
      </c>
      <c r="R175" s="89" t="str">
        <f t="shared" si="32"/>
        <v>-</v>
      </c>
      <c r="S175" s="28">
        <f t="shared" si="35"/>
        <v>9.894873647016054</v>
      </c>
      <c r="T175" s="89" t="str">
        <f t="shared" si="29"/>
        <v>-</v>
      </c>
    </row>
    <row r="176" spans="1:20" ht="12.75">
      <c r="A176" s="90">
        <v>39783</v>
      </c>
      <c r="B176" s="106">
        <v>0.7409722222222223</v>
      </c>
      <c r="C176" s="91">
        <v>222.84851944444446</v>
      </c>
      <c r="D176" s="28">
        <v>8.4739</v>
      </c>
      <c r="E176" s="98">
        <v>222.96555305555555</v>
      </c>
      <c r="F176" s="29">
        <v>8.11036388888889</v>
      </c>
      <c r="G176" s="28">
        <v>224.58566694444445</v>
      </c>
      <c r="H176" s="28">
        <v>9.38658611111111</v>
      </c>
      <c r="I176" s="98">
        <f t="shared" si="25"/>
        <v>0.38153693700243324</v>
      </c>
      <c r="J176" s="37" t="str">
        <f t="shared" si="30"/>
        <v>-</v>
      </c>
      <c r="K176" s="28">
        <f t="shared" si="26"/>
        <v>1.9436790373600794</v>
      </c>
      <c r="L176" s="36" t="str">
        <f t="shared" si="30"/>
        <v>-</v>
      </c>
      <c r="M176" s="98">
        <f t="shared" si="27"/>
        <v>2.0476021401998388</v>
      </c>
      <c r="N176" s="37" t="str">
        <f t="shared" si="31"/>
        <v>-</v>
      </c>
      <c r="O176" s="28">
        <f t="shared" si="33"/>
        <v>2.0476021401998388</v>
      </c>
      <c r="P176" s="66" t="str">
        <f t="shared" si="28"/>
        <v>-</v>
      </c>
      <c r="Q176" s="98">
        <f t="shared" si="34"/>
        <v>4.372818114562351</v>
      </c>
      <c r="R176" s="89" t="str">
        <f t="shared" si="32"/>
        <v>-</v>
      </c>
      <c r="S176" s="28">
        <f t="shared" si="35"/>
        <v>9.928753026209918</v>
      </c>
      <c r="T176" s="89" t="str">
        <f t="shared" si="29"/>
        <v>-</v>
      </c>
    </row>
    <row r="177" spans="1:20" ht="12.75">
      <c r="A177" s="90">
        <v>39783</v>
      </c>
      <c r="B177" s="106">
        <v>0.7416666666666667</v>
      </c>
      <c r="C177" s="91">
        <v>223.043135</v>
      </c>
      <c r="D177" s="28">
        <v>8.360266666666666</v>
      </c>
      <c r="E177" s="98">
        <v>223.16244333333333</v>
      </c>
      <c r="F177" s="29">
        <v>7.99135</v>
      </c>
      <c r="G177" s="28">
        <v>224.78541388888888</v>
      </c>
      <c r="H177" s="28">
        <v>9.263558333333334</v>
      </c>
      <c r="I177" s="98">
        <f t="shared" si="25"/>
        <v>0.3873577885892043</v>
      </c>
      <c r="J177" s="37" t="str">
        <f t="shared" si="30"/>
        <v>-</v>
      </c>
      <c r="K177" s="28">
        <f t="shared" si="26"/>
        <v>1.9442643124820518</v>
      </c>
      <c r="L177" s="36" t="str">
        <f t="shared" si="30"/>
        <v>-</v>
      </c>
      <c r="M177" s="98">
        <f t="shared" si="27"/>
        <v>2.0477200864239955</v>
      </c>
      <c r="N177" s="37" t="str">
        <f t="shared" si="31"/>
        <v>-</v>
      </c>
      <c r="O177" s="28">
        <f t="shared" si="33"/>
        <v>2.0477200864239955</v>
      </c>
      <c r="P177" s="66" t="str">
        <f t="shared" si="28"/>
        <v>-</v>
      </c>
      <c r="Q177" s="98">
        <f t="shared" si="34"/>
        <v>4.379342187495252</v>
      </c>
      <c r="R177" s="89" t="str">
        <f t="shared" si="32"/>
        <v>-</v>
      </c>
      <c r="S177" s="28">
        <f t="shared" si="35"/>
        <v>9.962867789147728</v>
      </c>
      <c r="T177" s="89" t="str">
        <f t="shared" si="29"/>
        <v>-</v>
      </c>
    </row>
    <row r="178" spans="1:20" ht="12.75">
      <c r="A178" s="90">
        <v>39783</v>
      </c>
      <c r="B178" s="106">
        <v>0.7423611111111111</v>
      </c>
      <c r="C178" s="91">
        <v>223.2374397222222</v>
      </c>
      <c r="D178" s="28">
        <v>8.246219444444444</v>
      </c>
      <c r="E178" s="98">
        <v>223.35900638888887</v>
      </c>
      <c r="F178" s="29">
        <v>7.8719</v>
      </c>
      <c r="G178" s="28">
        <v>224.98481666666666</v>
      </c>
      <c r="H178" s="28">
        <v>9.140097222222222</v>
      </c>
      <c r="I178" s="98">
        <f t="shared" si="25"/>
        <v>0.39319586222489</v>
      </c>
      <c r="J178" s="37" t="str">
        <f t="shared" si="30"/>
        <v>-</v>
      </c>
      <c r="K178" s="28">
        <f t="shared" si="26"/>
        <v>1.9448709492499296</v>
      </c>
      <c r="L178" s="36" t="str">
        <f t="shared" si="30"/>
        <v>-</v>
      </c>
      <c r="M178" s="98">
        <f t="shared" si="27"/>
        <v>2.047837140559611</v>
      </c>
      <c r="N178" s="37" t="str">
        <f t="shared" si="31"/>
        <v>-</v>
      </c>
      <c r="O178" s="28">
        <f t="shared" si="33"/>
        <v>2.047837140559611</v>
      </c>
      <c r="P178" s="66" t="str">
        <f t="shared" si="28"/>
        <v>-</v>
      </c>
      <c r="Q178" s="98">
        <f t="shared" si="34"/>
        <v>4.385903952034431</v>
      </c>
      <c r="R178" s="89" t="str">
        <f t="shared" si="32"/>
        <v>-</v>
      </c>
      <c r="S178" s="28">
        <f t="shared" si="35"/>
        <v>9.997205567621556</v>
      </c>
      <c r="T178" s="89" t="str">
        <f t="shared" si="29"/>
        <v>-</v>
      </c>
    </row>
    <row r="179" spans="1:20" ht="12.75">
      <c r="A179" s="90">
        <v>39783</v>
      </c>
      <c r="B179" s="106">
        <v>0.7430555555555555</v>
      </c>
      <c r="C179" s="91">
        <v>223.4314336111111</v>
      </c>
      <c r="D179" s="28">
        <v>8.131752777777779</v>
      </c>
      <c r="E179" s="98">
        <v>223.55524277777778</v>
      </c>
      <c r="F179" s="29">
        <v>7.7520138888888885</v>
      </c>
      <c r="G179" s="28">
        <v>225.1838763888889</v>
      </c>
      <c r="H179" s="28">
        <v>9.016205555555555</v>
      </c>
      <c r="I179" s="98">
        <f t="shared" si="25"/>
        <v>0.3990459140848792</v>
      </c>
      <c r="J179" s="37" t="str">
        <f t="shared" si="30"/>
        <v>-</v>
      </c>
      <c r="K179" s="28">
        <f t="shared" si="26"/>
        <v>1.945503536412033</v>
      </c>
      <c r="L179" s="36" t="str">
        <f t="shared" si="30"/>
        <v>-</v>
      </c>
      <c r="M179" s="98">
        <f t="shared" si="27"/>
        <v>2.047955232568817</v>
      </c>
      <c r="N179" s="37" t="str">
        <f t="shared" si="31"/>
        <v>-</v>
      </c>
      <c r="O179" s="28">
        <f t="shared" si="33"/>
        <v>2.047955232568817</v>
      </c>
      <c r="P179" s="66" t="str">
        <f t="shared" si="28"/>
        <v>-</v>
      </c>
      <c r="Q179" s="98">
        <f t="shared" si="34"/>
        <v>4.392504683065729</v>
      </c>
      <c r="R179" s="89" t="str">
        <f t="shared" si="32"/>
        <v>-</v>
      </c>
      <c r="S179" s="28">
        <f t="shared" si="35"/>
        <v>10.031768558150217</v>
      </c>
      <c r="T179" s="89" t="str">
        <f t="shared" si="29"/>
        <v>-</v>
      </c>
    </row>
    <row r="180" spans="1:20" ht="12.75">
      <c r="A180" s="90">
        <v>39783</v>
      </c>
      <c r="B180" s="106">
        <v>0.74375</v>
      </c>
      <c r="C180" s="91">
        <v>223.62511805555556</v>
      </c>
      <c r="D180" s="28">
        <v>8.016872222222222</v>
      </c>
      <c r="E180" s="98">
        <v>223.7511536111111</v>
      </c>
      <c r="F180" s="29">
        <v>7.631697222222223</v>
      </c>
      <c r="G180" s="28">
        <v>225.3825936111111</v>
      </c>
      <c r="H180" s="28">
        <v>8.891886111111111</v>
      </c>
      <c r="I180" s="98">
        <f t="shared" si="25"/>
        <v>0.40490774973384924</v>
      </c>
      <c r="J180" s="37" t="str">
        <f t="shared" si="30"/>
        <v>-</v>
      </c>
      <c r="K180" s="28">
        <f t="shared" si="26"/>
        <v>1.946159772158472</v>
      </c>
      <c r="L180" s="36" t="str">
        <f t="shared" si="30"/>
        <v>-</v>
      </c>
      <c r="M180" s="98">
        <f t="shared" si="27"/>
        <v>2.04807198008101</v>
      </c>
      <c r="N180" s="37" t="str">
        <f t="shared" si="31"/>
        <v>-</v>
      </c>
      <c r="O180" s="28">
        <f t="shared" si="33"/>
        <v>2.04807198008101</v>
      </c>
      <c r="P180" s="66" t="str">
        <f t="shared" si="28"/>
        <v>-</v>
      </c>
      <c r="Q180" s="98">
        <f t="shared" si="34"/>
        <v>4.399139501973331</v>
      </c>
      <c r="R180" s="89" t="str">
        <f t="shared" si="32"/>
        <v>-</v>
      </c>
      <c r="S180" s="28">
        <f t="shared" si="35"/>
        <v>10.066535461141445</v>
      </c>
      <c r="T180" s="89" t="str">
        <f t="shared" si="29"/>
        <v>-</v>
      </c>
    </row>
    <row r="181" spans="1:20" ht="12.75">
      <c r="A181" s="90">
        <v>39783</v>
      </c>
      <c r="B181" s="106">
        <v>0.7444444444444445</v>
      </c>
      <c r="C181" s="91">
        <v>223.81849333333332</v>
      </c>
      <c r="D181" s="28">
        <v>7.901577777777778</v>
      </c>
      <c r="E181" s="98">
        <v>223.94673944444446</v>
      </c>
      <c r="F181" s="29">
        <v>7.510947222222223</v>
      </c>
      <c r="G181" s="28">
        <v>225.58097</v>
      </c>
      <c r="H181" s="28">
        <v>8.767141666666667</v>
      </c>
      <c r="I181" s="98">
        <f t="shared" si="25"/>
        <v>0.4107839938964222</v>
      </c>
      <c r="J181" s="37" t="str">
        <f t="shared" si="30"/>
        <v>-</v>
      </c>
      <c r="K181" s="28">
        <f t="shared" si="26"/>
        <v>1.9468418510957677</v>
      </c>
      <c r="L181" s="36" t="str">
        <f t="shared" si="30"/>
        <v>-</v>
      </c>
      <c r="M181" s="98">
        <f t="shared" si="27"/>
        <v>2.0481914459613826</v>
      </c>
      <c r="N181" s="37" t="str">
        <f t="shared" si="31"/>
        <v>-</v>
      </c>
      <c r="O181" s="28">
        <f t="shared" si="33"/>
        <v>2.0481914459613826</v>
      </c>
      <c r="P181" s="66" t="str">
        <f t="shared" si="28"/>
        <v>-</v>
      </c>
      <c r="Q181" s="98">
        <f t="shared" si="34"/>
        <v>4.405817290953572</v>
      </c>
      <c r="R181" s="89" t="str">
        <f t="shared" si="32"/>
        <v>-</v>
      </c>
      <c r="S181" s="28">
        <f t="shared" si="35"/>
        <v>10.101549133470272</v>
      </c>
      <c r="T181" s="89" t="str">
        <f t="shared" si="29"/>
        <v>-</v>
      </c>
    </row>
    <row r="182" spans="1:20" ht="12.75">
      <c r="A182" s="90">
        <v>39783</v>
      </c>
      <c r="B182" s="106">
        <v>0.7451388888888889</v>
      </c>
      <c r="C182" s="91">
        <v>224.01156055555555</v>
      </c>
      <c r="D182" s="28">
        <v>7.785872222222222</v>
      </c>
      <c r="E182" s="98">
        <v>224.1420011111111</v>
      </c>
      <c r="F182" s="29">
        <v>7.389769444444445</v>
      </c>
      <c r="G182" s="28">
        <v>225.77900611111113</v>
      </c>
      <c r="H182" s="28">
        <v>8.641972222222222</v>
      </c>
      <c r="I182" s="98">
        <f t="shared" si="25"/>
        <v>0.41667182383325696</v>
      </c>
      <c r="J182" s="37" t="str">
        <f t="shared" si="30"/>
        <v>-</v>
      </c>
      <c r="K182" s="28">
        <f t="shared" si="26"/>
        <v>1.9475477562667591</v>
      </c>
      <c r="L182" s="36" t="str">
        <f t="shared" si="30"/>
        <v>-</v>
      </c>
      <c r="M182" s="98">
        <f t="shared" si="27"/>
        <v>2.0483097670648993</v>
      </c>
      <c r="N182" s="37" t="str">
        <f t="shared" si="31"/>
        <v>-</v>
      </c>
      <c r="O182" s="28">
        <f t="shared" si="33"/>
        <v>2.0483097670648993</v>
      </c>
      <c r="P182" s="66" t="str">
        <f t="shared" si="28"/>
        <v>-</v>
      </c>
      <c r="Q182" s="98">
        <f t="shared" si="34"/>
        <v>4.412529347164916</v>
      </c>
      <c r="R182" s="89" t="str">
        <f t="shared" si="32"/>
        <v>-</v>
      </c>
      <c r="S182" s="28">
        <f t="shared" si="35"/>
        <v>10.136768905216915</v>
      </c>
      <c r="T182" s="89" t="str">
        <f t="shared" si="29"/>
        <v>-</v>
      </c>
    </row>
    <row r="183" spans="1:20" ht="12.75">
      <c r="A183" s="90">
        <v>39783</v>
      </c>
      <c r="B183" s="106">
        <v>0.7458333333333332</v>
      </c>
      <c r="C183" s="91">
        <v>224.20432</v>
      </c>
      <c r="D183" s="28">
        <v>7.669758333333333</v>
      </c>
      <c r="E183" s="98">
        <v>224.33693972222224</v>
      </c>
      <c r="F183" s="29">
        <v>7.268166666666667</v>
      </c>
      <c r="G183" s="28">
        <v>225.97670333333335</v>
      </c>
      <c r="H183" s="28">
        <v>8.516383333333334</v>
      </c>
      <c r="I183" s="98">
        <f t="shared" si="25"/>
        <v>0.42257140897737416</v>
      </c>
      <c r="J183" s="37" t="str">
        <f t="shared" si="30"/>
        <v>-</v>
      </c>
      <c r="K183" s="28">
        <f t="shared" si="26"/>
        <v>1.948279409042812</v>
      </c>
      <c r="L183" s="36" t="str">
        <f t="shared" si="30"/>
        <v>-</v>
      </c>
      <c r="M183" s="98">
        <f t="shared" si="27"/>
        <v>2.048428631844113</v>
      </c>
      <c r="N183" s="37" t="str">
        <f t="shared" si="31"/>
        <v>-</v>
      </c>
      <c r="O183" s="28">
        <f t="shared" si="33"/>
        <v>2.048428631844113</v>
      </c>
      <c r="P183" s="66" t="str">
        <f t="shared" si="28"/>
        <v>-</v>
      </c>
      <c r="Q183" s="98">
        <f t="shared" si="34"/>
        <v>4.419279449864299</v>
      </c>
      <c r="R183" s="89" t="str">
        <f t="shared" si="32"/>
        <v>-</v>
      </c>
      <c r="S183" s="28">
        <f t="shared" si="35"/>
        <v>10.172212744433335</v>
      </c>
      <c r="T183" s="89" t="str">
        <f t="shared" si="29"/>
        <v>-</v>
      </c>
    </row>
    <row r="184" spans="1:20" ht="12.75">
      <c r="A184" s="90">
        <v>39783</v>
      </c>
      <c r="B184" s="106">
        <v>0.7465277777777778</v>
      </c>
      <c r="C184" s="91">
        <v>224.39677277777778</v>
      </c>
      <c r="D184" s="28">
        <v>7.553238888888889</v>
      </c>
      <c r="E184" s="98">
        <v>224.5315563888889</v>
      </c>
      <c r="F184" s="29">
        <v>7.146138888888889</v>
      </c>
      <c r="G184" s="28">
        <v>226.17406277777778</v>
      </c>
      <c r="H184" s="28">
        <v>8.390372222222222</v>
      </c>
      <c r="I184" s="98">
        <f t="shared" si="25"/>
        <v>0.42848530968067383</v>
      </c>
      <c r="J184" s="37" t="str">
        <f t="shared" si="30"/>
        <v>-</v>
      </c>
      <c r="K184" s="28">
        <f t="shared" si="26"/>
        <v>1.9490341301497127</v>
      </c>
      <c r="L184" s="36" t="str">
        <f t="shared" si="30"/>
        <v>-</v>
      </c>
      <c r="M184" s="98">
        <f t="shared" si="27"/>
        <v>2.048546133205435</v>
      </c>
      <c r="N184" s="37" t="str">
        <f t="shared" si="31"/>
        <v>-</v>
      </c>
      <c r="O184" s="28">
        <f t="shared" si="33"/>
        <v>2.048546133205435</v>
      </c>
      <c r="P184" s="66" t="str">
        <f t="shared" si="28"/>
        <v>-</v>
      </c>
      <c r="Q184" s="98">
        <f t="shared" si="34"/>
        <v>4.426065573035822</v>
      </c>
      <c r="R184" s="89" t="str">
        <f t="shared" si="32"/>
        <v>-</v>
      </c>
      <c r="S184" s="28">
        <f t="shared" si="35"/>
        <v>10.207874360696895</v>
      </c>
      <c r="T184" s="89" t="str">
        <f t="shared" si="29"/>
        <v>-</v>
      </c>
    </row>
    <row r="185" spans="1:20" ht="12.75">
      <c r="A185" s="90">
        <v>39783</v>
      </c>
      <c r="B185" s="106">
        <v>0.7472222222222222</v>
      </c>
      <c r="C185" s="91">
        <v>224.58891972222224</v>
      </c>
      <c r="D185" s="28">
        <v>7.4363166666666665</v>
      </c>
      <c r="E185" s="98">
        <v>224.72585138888888</v>
      </c>
      <c r="F185" s="29">
        <v>7.023688888888889</v>
      </c>
      <c r="G185" s="28">
        <v>226.37108527777778</v>
      </c>
      <c r="H185" s="28">
        <v>8.263947222222223</v>
      </c>
      <c r="I185" s="98">
        <f t="shared" si="25"/>
        <v>0.4344132785156703</v>
      </c>
      <c r="J185" s="37" t="str">
        <f t="shared" si="30"/>
        <v>-</v>
      </c>
      <c r="K185" s="28">
        <f t="shared" si="26"/>
        <v>1.949814046070343</v>
      </c>
      <c r="L185" s="36" t="str">
        <f t="shared" si="30"/>
        <v>-</v>
      </c>
      <c r="M185" s="98">
        <f t="shared" si="27"/>
        <v>2.048665847083096</v>
      </c>
      <c r="N185" s="37" t="str">
        <f t="shared" si="31"/>
        <v>-</v>
      </c>
      <c r="O185" s="28">
        <f t="shared" si="33"/>
        <v>2.048665847083096</v>
      </c>
      <c r="P185" s="66" t="str">
        <f t="shared" si="28"/>
        <v>-</v>
      </c>
      <c r="Q185" s="98">
        <f t="shared" si="34"/>
        <v>4.432893171669109</v>
      </c>
      <c r="R185" s="89" t="str">
        <f t="shared" si="32"/>
        <v>-</v>
      </c>
      <c r="S185" s="28">
        <f t="shared" si="35"/>
        <v>10.243779010787804</v>
      </c>
      <c r="T185" s="89" t="str">
        <f t="shared" si="29"/>
        <v>-</v>
      </c>
    </row>
    <row r="186" spans="1:20" ht="12.75">
      <c r="A186" s="90">
        <v>39783</v>
      </c>
      <c r="B186" s="106">
        <v>0.7479166666666667</v>
      </c>
      <c r="C186" s="91">
        <v>224.78076111111113</v>
      </c>
      <c r="D186" s="28">
        <v>7.318988888888889</v>
      </c>
      <c r="E186" s="98">
        <v>224.91982583333333</v>
      </c>
      <c r="F186" s="29">
        <v>6.900816666666667</v>
      </c>
      <c r="G186" s="28">
        <v>226.56777194444444</v>
      </c>
      <c r="H186" s="28">
        <v>8.137105555555555</v>
      </c>
      <c r="I186" s="98">
        <f t="shared" si="25"/>
        <v>0.44035286662975676</v>
      </c>
      <c r="J186" s="37" t="str">
        <f t="shared" si="30"/>
        <v>-</v>
      </c>
      <c r="K186" s="28">
        <f t="shared" si="26"/>
        <v>1.9506196227798558</v>
      </c>
      <c r="L186" s="36" t="str">
        <f t="shared" si="30"/>
        <v>-</v>
      </c>
      <c r="M186" s="98">
        <f t="shared" si="27"/>
        <v>2.0487858631998606</v>
      </c>
      <c r="N186" s="37" t="str">
        <f t="shared" si="31"/>
        <v>-</v>
      </c>
      <c r="O186" s="28">
        <f t="shared" si="33"/>
        <v>2.0487858631998606</v>
      </c>
      <c r="P186" s="66" t="str">
        <f t="shared" si="28"/>
        <v>-</v>
      </c>
      <c r="Q186" s="98">
        <f t="shared" si="34"/>
        <v>4.4397583526094735</v>
      </c>
      <c r="R186" s="89" t="str">
        <f t="shared" si="32"/>
        <v>-</v>
      </c>
      <c r="S186" s="28">
        <f t="shared" si="35"/>
        <v>10.279907957990346</v>
      </c>
      <c r="T186" s="89" t="str">
        <f t="shared" si="29"/>
        <v>-</v>
      </c>
    </row>
    <row r="187" spans="1:20" ht="12.75">
      <c r="A187" s="90">
        <v>39783</v>
      </c>
      <c r="B187" s="106">
        <v>0.748611111111111</v>
      </c>
      <c r="C187" s="91">
        <v>224.9722986111111</v>
      </c>
      <c r="D187" s="28">
        <v>7.201261111111111</v>
      </c>
      <c r="E187" s="98">
        <v>225.1134811111111</v>
      </c>
      <c r="F187" s="29">
        <v>6.777527777777777</v>
      </c>
      <c r="G187" s="28">
        <v>226.76412444444443</v>
      </c>
      <c r="H187" s="28">
        <v>8.009852777777779</v>
      </c>
      <c r="I187" s="98">
        <f t="shared" si="25"/>
        <v>0.4463039257305254</v>
      </c>
      <c r="J187" s="37" t="str">
        <f t="shared" si="30"/>
        <v>-</v>
      </c>
      <c r="K187" s="28">
        <f t="shared" si="26"/>
        <v>1.9514505504745667</v>
      </c>
      <c r="L187" s="36" t="str">
        <f t="shared" si="30"/>
        <v>-</v>
      </c>
      <c r="M187" s="98">
        <f t="shared" si="27"/>
        <v>2.048906162619916</v>
      </c>
      <c r="N187" s="37" t="str">
        <f t="shared" si="31"/>
        <v>-</v>
      </c>
      <c r="O187" s="28">
        <f t="shared" si="33"/>
        <v>2.048906162619916</v>
      </c>
      <c r="P187" s="66" t="str">
        <f t="shared" si="28"/>
        <v>-</v>
      </c>
      <c r="Q187" s="98">
        <f t="shared" si="34"/>
        <v>4.4466606388250085</v>
      </c>
      <c r="R187" s="89" t="str">
        <f t="shared" si="32"/>
        <v>-</v>
      </c>
      <c r="S187" s="28">
        <f t="shared" si="35"/>
        <v>10.316259705871625</v>
      </c>
      <c r="T187" s="89" t="str">
        <f t="shared" si="29"/>
        <v>-</v>
      </c>
    </row>
    <row r="188" spans="1:20" ht="12.75">
      <c r="A188" s="90">
        <v>39783</v>
      </c>
      <c r="B188" s="106">
        <v>0.7493055555555556</v>
      </c>
      <c r="C188" s="91">
        <v>225.16353222222222</v>
      </c>
      <c r="D188" s="28">
        <v>7.083136111111111</v>
      </c>
      <c r="E188" s="98">
        <v>225.30681777777778</v>
      </c>
      <c r="F188" s="29">
        <v>6.653825</v>
      </c>
      <c r="G188" s="28">
        <v>226.9601436111111</v>
      </c>
      <c r="H188" s="28">
        <v>7.882186111111111</v>
      </c>
      <c r="I188" s="98">
        <f t="shared" si="25"/>
        <v>0.4522665720517033</v>
      </c>
      <c r="J188" s="37" t="str">
        <f t="shared" si="30"/>
        <v>-</v>
      </c>
      <c r="K188" s="28">
        <f t="shared" si="26"/>
        <v>1.9523050203760308</v>
      </c>
      <c r="L188" s="36" t="str">
        <f t="shared" si="30"/>
        <v>-</v>
      </c>
      <c r="M188" s="98">
        <f t="shared" si="27"/>
        <v>2.0490234147084707</v>
      </c>
      <c r="N188" s="37" t="str">
        <f t="shared" si="31"/>
        <v>-</v>
      </c>
      <c r="O188" s="28">
        <f t="shared" si="33"/>
        <v>2.0490234147084707</v>
      </c>
      <c r="P188" s="66" t="str">
        <f t="shared" si="28"/>
        <v>-</v>
      </c>
      <c r="Q188" s="98">
        <f t="shared" si="34"/>
        <v>4.4535950071362045</v>
      </c>
      <c r="R188" s="89" t="str">
        <f t="shared" si="32"/>
        <v>-</v>
      </c>
      <c r="S188" s="28">
        <f t="shared" si="35"/>
        <v>10.35281227660833</v>
      </c>
      <c r="T188" s="89" t="str">
        <f t="shared" si="29"/>
        <v>-</v>
      </c>
    </row>
    <row r="189" spans="1:20" ht="12.75">
      <c r="A189" s="90">
        <v>39783</v>
      </c>
      <c r="B189" s="106">
        <v>0.75</v>
      </c>
      <c r="C189" s="91">
        <v>225.3544633333333</v>
      </c>
      <c r="D189" s="28">
        <v>6.964611111111111</v>
      </c>
      <c r="E189" s="98">
        <v>225.49983666666665</v>
      </c>
      <c r="F189" s="29">
        <v>6.529705555555555</v>
      </c>
      <c r="G189" s="28">
        <v>227.15583055555555</v>
      </c>
      <c r="H189" s="28">
        <v>7.754113888888889</v>
      </c>
      <c r="I189" s="98">
        <f t="shared" si="25"/>
        <v>0.45824058054791506</v>
      </c>
      <c r="J189" s="37" t="str">
        <f t="shared" si="30"/>
        <v>-</v>
      </c>
      <c r="K189" s="28">
        <f t="shared" si="26"/>
        <v>1.9531870621957463</v>
      </c>
      <c r="L189" s="36" t="str">
        <f t="shared" si="30"/>
        <v>-</v>
      </c>
      <c r="M189" s="98">
        <f t="shared" si="27"/>
        <v>2.049144283892175</v>
      </c>
      <c r="N189" s="37" t="str">
        <f t="shared" si="31"/>
        <v>-</v>
      </c>
      <c r="O189" s="28">
        <f t="shared" si="33"/>
        <v>2.049144283892175</v>
      </c>
      <c r="P189" s="66" t="str">
        <f t="shared" si="28"/>
        <v>-</v>
      </c>
      <c r="Q189" s="98">
        <f t="shared" si="34"/>
        <v>4.460571926635836</v>
      </c>
      <c r="R189" s="89" t="str">
        <f t="shared" si="32"/>
        <v>-</v>
      </c>
      <c r="S189" s="28">
        <f t="shared" si="35"/>
        <v>10.389613958608203</v>
      </c>
      <c r="T189" s="89" t="str">
        <f t="shared" si="29"/>
        <v>-</v>
      </c>
    </row>
    <row r="190" spans="1:20" ht="12.75">
      <c r="A190" s="90">
        <v>39783</v>
      </c>
      <c r="B190" s="106">
        <v>0.7506944444444444</v>
      </c>
      <c r="C190" s="91">
        <v>225.54509277777777</v>
      </c>
      <c r="D190" s="28">
        <v>6.845694444444444</v>
      </c>
      <c r="E190" s="98">
        <v>225.69253916666668</v>
      </c>
      <c r="F190" s="29">
        <v>6.405175000000001</v>
      </c>
      <c r="G190" s="28">
        <v>227.3511863888889</v>
      </c>
      <c r="H190" s="28">
        <v>7.6256361111111115</v>
      </c>
      <c r="I190" s="98">
        <f t="shared" si="25"/>
        <v>0.46422871230925056</v>
      </c>
      <c r="J190" s="37" t="str">
        <f t="shared" si="30"/>
        <v>-</v>
      </c>
      <c r="K190" s="28">
        <f t="shared" si="26"/>
        <v>1.9540932170392773</v>
      </c>
      <c r="L190" s="36" t="str">
        <f t="shared" si="30"/>
        <v>-</v>
      </c>
      <c r="M190" s="98">
        <f t="shared" si="27"/>
        <v>2.0492649809489296</v>
      </c>
      <c r="N190" s="37" t="str">
        <f t="shared" si="31"/>
        <v>-</v>
      </c>
      <c r="O190" s="28">
        <f t="shared" si="33"/>
        <v>2.0492649809489296</v>
      </c>
      <c r="P190" s="66" t="str">
        <f t="shared" si="28"/>
        <v>-</v>
      </c>
      <c r="Q190" s="98">
        <f t="shared" si="34"/>
        <v>4.467586910297458</v>
      </c>
      <c r="R190" s="89" t="str">
        <f t="shared" si="32"/>
        <v>-</v>
      </c>
      <c r="S190" s="28">
        <f t="shared" si="35"/>
        <v>10.426647393800609</v>
      </c>
      <c r="T190" s="89" t="str">
        <f t="shared" si="29"/>
        <v>-</v>
      </c>
    </row>
    <row r="191" spans="1:20" ht="12.75">
      <c r="A191" s="90">
        <v>39783</v>
      </c>
      <c r="B191" s="106">
        <v>0.751388888888889</v>
      </c>
      <c r="C191" s="91">
        <v>225.7354211111111</v>
      </c>
      <c r="D191" s="28">
        <v>6.726386111111111</v>
      </c>
      <c r="E191" s="98">
        <v>225.8849261111111</v>
      </c>
      <c r="F191" s="29">
        <v>6.280236111111111</v>
      </c>
      <c r="G191" s="28">
        <v>227.54621277777778</v>
      </c>
      <c r="H191" s="28">
        <v>7.496752777777778</v>
      </c>
      <c r="I191" s="98">
        <f t="shared" si="25"/>
        <v>0.4702283742993484</v>
      </c>
      <c r="J191" s="37" t="str">
        <f t="shared" si="30"/>
        <v>-</v>
      </c>
      <c r="K191" s="28">
        <f t="shared" si="26"/>
        <v>1.955024256523082</v>
      </c>
      <c r="L191" s="36" t="str">
        <f t="shared" si="30"/>
        <v>-</v>
      </c>
      <c r="M191" s="98">
        <f t="shared" si="27"/>
        <v>2.049384298826452</v>
      </c>
      <c r="N191" s="37" t="str">
        <f t="shared" si="31"/>
        <v>-</v>
      </c>
      <c r="O191" s="28">
        <f t="shared" si="33"/>
        <v>2.049384298826452</v>
      </c>
      <c r="P191" s="66" t="str">
        <f t="shared" si="28"/>
        <v>-</v>
      </c>
      <c r="Q191" s="98">
        <f t="shared" si="34"/>
        <v>4.474636929648883</v>
      </c>
      <c r="R191" s="89" t="str">
        <f t="shared" si="32"/>
        <v>-</v>
      </c>
      <c r="S191" s="28">
        <f t="shared" si="35"/>
        <v>10.463897475308487</v>
      </c>
      <c r="T191" s="89" t="str">
        <f t="shared" si="29"/>
        <v>-</v>
      </c>
    </row>
    <row r="192" spans="1:20" ht="12.75">
      <c r="A192" s="90">
        <v>39783</v>
      </c>
      <c r="B192" s="106">
        <v>0.7520833333333333</v>
      </c>
      <c r="C192" s="91">
        <v>225.92544972222223</v>
      </c>
      <c r="D192" s="28">
        <v>6.60668611111111</v>
      </c>
      <c r="E192" s="98">
        <v>226.0769986111111</v>
      </c>
      <c r="F192" s="29">
        <v>6.154888888888889</v>
      </c>
      <c r="G192" s="28">
        <v>227.74091083333332</v>
      </c>
      <c r="H192" s="28">
        <v>7.367469444444444</v>
      </c>
      <c r="I192" s="98">
        <f t="shared" si="25"/>
        <v>0.4762394399038761</v>
      </c>
      <c r="J192" s="37" t="str">
        <f t="shared" si="30"/>
        <v>-</v>
      </c>
      <c r="K192" s="28">
        <f t="shared" si="26"/>
        <v>1.9559818431573532</v>
      </c>
      <c r="L192" s="36" t="str">
        <f t="shared" si="30"/>
        <v>-</v>
      </c>
      <c r="M192" s="98">
        <f t="shared" si="27"/>
        <v>2.049505316554884</v>
      </c>
      <c r="N192" s="37" t="str">
        <f t="shared" si="31"/>
        <v>-</v>
      </c>
      <c r="O192" s="28">
        <f t="shared" si="33"/>
        <v>2.049505316554884</v>
      </c>
      <c r="P192" s="66" t="str">
        <f t="shared" si="28"/>
        <v>-</v>
      </c>
      <c r="Q192" s="98">
        <f t="shared" si="34"/>
        <v>4.481726599616113</v>
      </c>
      <c r="R192" s="89" t="str">
        <f t="shared" si="32"/>
        <v>-</v>
      </c>
      <c r="S192" s="28">
        <f t="shared" si="35"/>
        <v>10.501386043758233</v>
      </c>
      <c r="T192" s="89" t="str">
        <f t="shared" si="29"/>
        <v>-</v>
      </c>
    </row>
    <row r="193" spans="1:20" ht="12.75">
      <c r="A193" s="90">
        <v>39783</v>
      </c>
      <c r="B193" s="106">
        <v>0.7527777777777778</v>
      </c>
      <c r="C193" s="91">
        <v>226.11517916666665</v>
      </c>
      <c r="D193" s="28">
        <v>6.486597222222223</v>
      </c>
      <c r="E193" s="98">
        <v>226.26875750000002</v>
      </c>
      <c r="F193" s="29">
        <v>6.029136111111111</v>
      </c>
      <c r="G193" s="28">
        <v>227.93528138888888</v>
      </c>
      <c r="H193" s="28">
        <v>7.237783333333334</v>
      </c>
      <c r="I193" s="98">
        <f t="shared" si="25"/>
        <v>0.48226195999946997</v>
      </c>
      <c r="J193" s="37" t="str">
        <f t="shared" si="30"/>
        <v>-</v>
      </c>
      <c r="K193" s="28">
        <f t="shared" si="26"/>
        <v>1.9569637777322137</v>
      </c>
      <c r="L193" s="36" t="str">
        <f t="shared" si="30"/>
        <v>-</v>
      </c>
      <c r="M193" s="98">
        <f t="shared" si="27"/>
        <v>2.0496245256240533</v>
      </c>
      <c r="N193" s="37" t="str">
        <f t="shared" si="31"/>
        <v>-</v>
      </c>
      <c r="O193" s="28">
        <f t="shared" si="33"/>
        <v>2.0496245256240533</v>
      </c>
      <c r="P193" s="66" t="str">
        <f t="shared" si="28"/>
        <v>-</v>
      </c>
      <c r="Q193" s="98">
        <f t="shared" si="34"/>
        <v>4.488850263355737</v>
      </c>
      <c r="R193" s="89" t="str">
        <f t="shared" si="32"/>
        <v>-</v>
      </c>
      <c r="S193" s="28">
        <f t="shared" si="35"/>
        <v>10.539088004867532</v>
      </c>
      <c r="T193" s="89" t="str">
        <f t="shared" si="29"/>
        <v>-</v>
      </c>
    </row>
    <row r="194" spans="1:20" ht="12.75">
      <c r="A194" s="90">
        <v>39783</v>
      </c>
      <c r="B194" s="106">
        <v>0.7534722222222222</v>
      </c>
      <c r="C194" s="91">
        <v>226.30461055555557</v>
      </c>
      <c r="D194" s="28">
        <v>6.366122222222222</v>
      </c>
      <c r="E194" s="98">
        <v>226.46020416666664</v>
      </c>
      <c r="F194" s="29">
        <v>5.902977777777778</v>
      </c>
      <c r="G194" s="28">
        <v>228.1293263888889</v>
      </c>
      <c r="H194" s="28">
        <v>7.107702777777777</v>
      </c>
      <c r="I194" s="98">
        <f t="shared" si="25"/>
        <v>0.4882986238947391</v>
      </c>
      <c r="J194" s="37" t="str">
        <f t="shared" si="30"/>
        <v>-</v>
      </c>
      <c r="K194" s="28">
        <f t="shared" si="26"/>
        <v>1.9579726756546598</v>
      </c>
      <c r="L194" s="36" t="str">
        <f t="shared" si="30"/>
        <v>-</v>
      </c>
      <c r="M194" s="98">
        <f t="shared" si="27"/>
        <v>2.0497470584194533</v>
      </c>
      <c r="N194" s="37" t="str">
        <f t="shared" si="31"/>
        <v>-</v>
      </c>
      <c r="O194" s="28">
        <f t="shared" si="33"/>
        <v>2.0497470584194533</v>
      </c>
      <c r="P194" s="66" t="str">
        <f t="shared" si="28"/>
        <v>-</v>
      </c>
      <c r="Q194" s="98">
        <f t="shared" si="34"/>
        <v>4.496018357968852</v>
      </c>
      <c r="R194" s="89" t="str">
        <f t="shared" si="32"/>
        <v>-</v>
      </c>
      <c r="S194" s="28">
        <f t="shared" si="35"/>
        <v>10.57705437097368</v>
      </c>
      <c r="T194" s="89" t="str">
        <f t="shared" si="29"/>
        <v>-</v>
      </c>
    </row>
    <row r="195" spans="1:20" ht="12.75">
      <c r="A195" s="90">
        <v>39783</v>
      </c>
      <c r="B195" s="106">
        <v>0.7541666666666668</v>
      </c>
      <c r="C195" s="91">
        <v>226.4937447222222</v>
      </c>
      <c r="D195" s="28">
        <v>6.245261111111112</v>
      </c>
      <c r="E195" s="98">
        <v>226.65133944444446</v>
      </c>
      <c r="F195" s="29">
        <v>5.776422222222222</v>
      </c>
      <c r="G195" s="28">
        <v>228.32304666666667</v>
      </c>
      <c r="H195" s="28">
        <v>6.977227777777778</v>
      </c>
      <c r="I195" s="98">
        <f t="shared" si="25"/>
        <v>0.494341497657495</v>
      </c>
      <c r="J195" s="37" t="str">
        <f t="shared" si="30"/>
        <v>-</v>
      </c>
      <c r="K195" s="28">
        <f t="shared" si="26"/>
        <v>1.9590082224897882</v>
      </c>
      <c r="L195" s="36" t="str">
        <f t="shared" si="30"/>
        <v>-</v>
      </c>
      <c r="M195" s="98">
        <f t="shared" si="27"/>
        <v>2.0498677762608017</v>
      </c>
      <c r="N195" s="37" t="str">
        <f t="shared" si="31"/>
        <v>-</v>
      </c>
      <c r="O195" s="28">
        <f t="shared" si="33"/>
        <v>2.0498677762608017</v>
      </c>
      <c r="P195" s="66" t="str">
        <f t="shared" si="28"/>
        <v>-</v>
      </c>
      <c r="Q195" s="98">
        <f t="shared" si="34"/>
        <v>4.5032174964080856</v>
      </c>
      <c r="R195" s="89" t="str">
        <f t="shared" si="32"/>
        <v>-</v>
      </c>
      <c r="S195" s="28">
        <f t="shared" si="35"/>
        <v>10.61521803409705</v>
      </c>
      <c r="T195" s="89" t="str">
        <f t="shared" si="29"/>
        <v>-</v>
      </c>
    </row>
    <row r="196" spans="1:20" ht="12.75">
      <c r="A196" s="90">
        <v>39783</v>
      </c>
      <c r="B196" s="106">
        <v>0.7548611111111111</v>
      </c>
      <c r="C196" s="91">
        <v>226.68258277777778</v>
      </c>
      <c r="D196" s="28">
        <v>6.1240194444444445</v>
      </c>
      <c r="E196" s="98">
        <v>226.84216444444445</v>
      </c>
      <c r="F196" s="29">
        <v>5.649463888888889</v>
      </c>
      <c r="G196" s="28">
        <v>228.51644333333334</v>
      </c>
      <c r="H196" s="28">
        <v>6.846358333333333</v>
      </c>
      <c r="I196" s="98">
        <f t="shared" si="25"/>
        <v>0.500401092903432</v>
      </c>
      <c r="J196" s="37" t="str">
        <f t="shared" si="30"/>
        <v>-</v>
      </c>
      <c r="K196" s="28">
        <f t="shared" si="26"/>
        <v>1.9600680464826814</v>
      </c>
      <c r="L196" s="36" t="str">
        <f t="shared" si="30"/>
        <v>-</v>
      </c>
      <c r="M196" s="98">
        <f t="shared" si="27"/>
        <v>2.049989732081064</v>
      </c>
      <c r="N196" s="37" t="str">
        <f t="shared" si="31"/>
        <v>-</v>
      </c>
      <c r="O196" s="28">
        <f t="shared" si="33"/>
        <v>2.049989732081064</v>
      </c>
      <c r="P196" s="66" t="str">
        <f t="shared" si="28"/>
        <v>-</v>
      </c>
      <c r="Q196" s="98">
        <f t="shared" si="34"/>
        <v>4.510458871467177</v>
      </c>
      <c r="R196" s="89" t="str">
        <f t="shared" si="32"/>
        <v>-</v>
      </c>
      <c r="S196" s="28">
        <f t="shared" si="35"/>
        <v>10.653639780902026</v>
      </c>
      <c r="T196" s="89" t="str">
        <f t="shared" si="29"/>
        <v>-</v>
      </c>
    </row>
    <row r="197" spans="1:20" ht="12.75">
      <c r="A197" s="90">
        <v>39783</v>
      </c>
      <c r="B197" s="106">
        <v>0.7555555555555555</v>
      </c>
      <c r="C197" s="91">
        <v>226.8711252777778</v>
      </c>
      <c r="D197" s="28">
        <v>6.002394444444445</v>
      </c>
      <c r="E197" s="98">
        <v>227.03268055555557</v>
      </c>
      <c r="F197" s="29">
        <v>5.522108333333334</v>
      </c>
      <c r="G197" s="28">
        <v>228.70951833333334</v>
      </c>
      <c r="H197" s="28">
        <v>6.715097222222222</v>
      </c>
      <c r="I197" s="98">
        <f t="shared" si="25"/>
        <v>0.5064697451055439</v>
      </c>
      <c r="J197" s="37" t="str">
        <f t="shared" si="30"/>
        <v>-</v>
      </c>
      <c r="K197" s="28">
        <f t="shared" si="26"/>
        <v>1.9611552221301474</v>
      </c>
      <c r="L197" s="36" t="str">
        <f t="shared" si="30"/>
        <v>-</v>
      </c>
      <c r="M197" s="98">
        <f t="shared" si="27"/>
        <v>2.05011151743128</v>
      </c>
      <c r="N197" s="37" t="str">
        <f t="shared" si="31"/>
        <v>-</v>
      </c>
      <c r="O197" s="28">
        <f t="shared" si="33"/>
        <v>2.05011151743128</v>
      </c>
      <c r="P197" s="66" t="str">
        <f t="shared" si="28"/>
        <v>-</v>
      </c>
      <c r="Q197" s="98">
        <f t="shared" si="34"/>
        <v>4.517736484666971</v>
      </c>
      <c r="R197" s="89" t="str">
        <f t="shared" si="32"/>
        <v>-</v>
      </c>
      <c r="S197" s="28">
        <f t="shared" si="35"/>
        <v>10.692286756406522</v>
      </c>
      <c r="T197" s="89" t="str">
        <f t="shared" si="29"/>
        <v>-</v>
      </c>
    </row>
    <row r="198" spans="1:20" ht="12.75">
      <c r="A198" s="90">
        <v>39783</v>
      </c>
      <c r="B198" s="106">
        <v>0.75625</v>
      </c>
      <c r="C198" s="91">
        <v>227.0593738888889</v>
      </c>
      <c r="D198" s="28">
        <v>5.880394444444445</v>
      </c>
      <c r="E198" s="98">
        <v>227.22288833333334</v>
      </c>
      <c r="F198" s="29">
        <v>5.394358333333334</v>
      </c>
      <c r="G198" s="28">
        <v>228.9022725</v>
      </c>
      <c r="H198" s="28">
        <v>6.583447222222222</v>
      </c>
      <c r="I198" s="98">
        <f t="shared" si="25"/>
        <v>0.5125523500757998</v>
      </c>
      <c r="J198" s="37" t="str">
        <f t="shared" si="30"/>
        <v>-</v>
      </c>
      <c r="K198" s="28">
        <f t="shared" si="26"/>
        <v>1.9622666606861623</v>
      </c>
      <c r="L198" s="36" t="str">
        <f t="shared" si="30"/>
        <v>-</v>
      </c>
      <c r="M198" s="98">
        <f t="shared" si="27"/>
        <v>2.050233138632928</v>
      </c>
      <c r="N198" s="37" t="str">
        <f t="shared" si="31"/>
        <v>-</v>
      </c>
      <c r="O198" s="28">
        <f t="shared" si="33"/>
        <v>2.050233138632928</v>
      </c>
      <c r="P198" s="66" t="str">
        <f t="shared" si="28"/>
        <v>-</v>
      </c>
      <c r="Q198" s="98">
        <f t="shared" si="34"/>
        <v>4.52505214939489</v>
      </c>
      <c r="R198" s="89" t="str">
        <f t="shared" si="32"/>
        <v>-</v>
      </c>
      <c r="S198" s="28">
        <f t="shared" si="35"/>
        <v>10.731172004469656</v>
      </c>
      <c r="T198" s="89" t="str">
        <f t="shared" si="29"/>
        <v>-</v>
      </c>
    </row>
    <row r="199" spans="1:20" ht="12.75">
      <c r="A199" s="90">
        <v>39783</v>
      </c>
      <c r="B199" s="106">
        <v>0.7569444444444445</v>
      </c>
      <c r="C199" s="91">
        <v>227.24732916666665</v>
      </c>
      <c r="D199" s="28">
        <v>5.758013888888889</v>
      </c>
      <c r="E199" s="98">
        <v>227.41278944444446</v>
      </c>
      <c r="F199" s="29">
        <v>5.266216666666667</v>
      </c>
      <c r="G199" s="28">
        <v>229.09470722222224</v>
      </c>
      <c r="H199" s="28">
        <v>6.451411111111112</v>
      </c>
      <c r="I199" s="98">
        <f t="shared" si="25"/>
        <v>0.5186413374520183</v>
      </c>
      <c r="J199" s="37" t="str">
        <f t="shared" si="30"/>
        <v>-</v>
      </c>
      <c r="K199" s="28">
        <f t="shared" si="26"/>
        <v>1.9634058576917166</v>
      </c>
      <c r="L199" s="36" t="str">
        <f t="shared" si="30"/>
        <v>-</v>
      </c>
      <c r="M199" s="98">
        <f t="shared" si="27"/>
        <v>2.0503541528837927</v>
      </c>
      <c r="N199" s="37" t="str">
        <f t="shared" si="31"/>
        <v>-</v>
      </c>
      <c r="O199" s="28">
        <f t="shared" si="33"/>
        <v>2.0503541528837927</v>
      </c>
      <c r="P199" s="66" t="str">
        <f t="shared" si="28"/>
        <v>-</v>
      </c>
      <c r="Q199" s="98">
        <f t="shared" si="34"/>
        <v>4.532401348027528</v>
      </c>
      <c r="R199" s="89" t="str">
        <f t="shared" si="32"/>
        <v>-</v>
      </c>
      <c r="S199" s="28">
        <f t="shared" si="35"/>
        <v>10.770269470783807</v>
      </c>
      <c r="T199" s="89" t="str">
        <f t="shared" si="29"/>
        <v>-</v>
      </c>
    </row>
    <row r="200" spans="1:20" ht="12.75">
      <c r="A200" s="90">
        <v>39783</v>
      </c>
      <c r="B200" s="106">
        <v>0.7576388888888889</v>
      </c>
      <c r="C200" s="91">
        <v>227.43499222222223</v>
      </c>
      <c r="D200" s="28">
        <v>5.63526111111111</v>
      </c>
      <c r="E200" s="98">
        <v>227.6023847222222</v>
      </c>
      <c r="F200" s="29">
        <v>5.137683333333333</v>
      </c>
      <c r="G200" s="28">
        <v>229.28682416666666</v>
      </c>
      <c r="H200" s="28">
        <v>6.318991666666666</v>
      </c>
      <c r="I200" s="98">
        <f t="shared" si="25"/>
        <v>0.5247445044164549</v>
      </c>
      <c r="J200" s="37" t="str">
        <f t="shared" si="30"/>
        <v>-</v>
      </c>
      <c r="K200" s="28">
        <f t="shared" si="26"/>
        <v>1.9645710298338708</v>
      </c>
      <c r="L200" s="36" t="str">
        <f t="shared" si="30"/>
        <v>-</v>
      </c>
      <c r="M200" s="98">
        <f t="shared" si="27"/>
        <v>2.0504766229483113</v>
      </c>
      <c r="N200" s="37" t="str">
        <f t="shared" si="31"/>
        <v>-</v>
      </c>
      <c r="O200" s="28">
        <f t="shared" si="33"/>
        <v>2.0504766229483113</v>
      </c>
      <c r="P200" s="66" t="str">
        <f t="shared" si="28"/>
        <v>-</v>
      </c>
      <c r="Q200" s="98">
        <f t="shared" si="34"/>
        <v>4.539792157198637</v>
      </c>
      <c r="R200" s="89" t="str">
        <f t="shared" si="32"/>
        <v>-</v>
      </c>
      <c r="S200" s="28">
        <f t="shared" si="35"/>
        <v>10.809623685292022</v>
      </c>
      <c r="T200" s="89" t="str">
        <f t="shared" si="29"/>
        <v>-</v>
      </c>
    </row>
    <row r="201" spans="1:20" ht="12.75">
      <c r="A201" s="90">
        <v>39783</v>
      </c>
      <c r="B201" s="106">
        <v>0.7583333333333333</v>
      </c>
      <c r="C201" s="91">
        <v>227.62236416666667</v>
      </c>
      <c r="D201" s="28">
        <v>5.512136111111111</v>
      </c>
      <c r="E201" s="98">
        <v>227.79167555555554</v>
      </c>
      <c r="F201" s="29">
        <v>5.008758333333334</v>
      </c>
      <c r="G201" s="28">
        <v>229.47862444444445</v>
      </c>
      <c r="H201" s="28">
        <v>6.186188888888889</v>
      </c>
      <c r="I201" s="98">
        <f t="shared" si="25"/>
        <v>0.5308619237784309</v>
      </c>
      <c r="J201" s="37" t="str">
        <f t="shared" si="30"/>
        <v>-</v>
      </c>
      <c r="K201" s="28">
        <f t="shared" si="26"/>
        <v>1.9657619158859978</v>
      </c>
      <c r="L201" s="36" t="str">
        <f t="shared" si="30"/>
        <v>-</v>
      </c>
      <c r="M201" s="98">
        <f t="shared" si="27"/>
        <v>2.0506000982734967</v>
      </c>
      <c r="N201" s="37" t="str">
        <f t="shared" si="31"/>
        <v>-</v>
      </c>
      <c r="O201" s="28">
        <f t="shared" si="33"/>
        <v>2.0506000982734967</v>
      </c>
      <c r="P201" s="66" t="str">
        <f t="shared" si="28"/>
        <v>-</v>
      </c>
      <c r="Q201" s="98">
        <f t="shared" si="34"/>
        <v>4.547223937937925</v>
      </c>
      <c r="R201" s="89" t="str">
        <f t="shared" si="32"/>
        <v>-</v>
      </c>
      <c r="S201" s="28">
        <f t="shared" si="35"/>
        <v>10.849232678475252</v>
      </c>
      <c r="T201" s="89" t="str">
        <f t="shared" si="29"/>
        <v>-</v>
      </c>
    </row>
    <row r="202" spans="1:20" ht="12.75">
      <c r="A202" s="90">
        <v>39783</v>
      </c>
      <c r="B202" s="106">
        <v>0.7590277777777777</v>
      </c>
      <c r="C202" s="91">
        <v>227.80944583333334</v>
      </c>
      <c r="D202" s="28">
        <v>5.388638888888889</v>
      </c>
      <c r="E202" s="98">
        <v>227.98066305555557</v>
      </c>
      <c r="F202" s="29">
        <v>4.87945</v>
      </c>
      <c r="G202" s="28">
        <v>229.6701097222222</v>
      </c>
      <c r="H202" s="28">
        <v>6.053005555555555</v>
      </c>
      <c r="I202" s="98">
        <f aca="true" t="shared" si="36" ref="I202:I265">DEGREES(ACOS(SIN(RADIANS(D202))*SIN(RADIANS(F202))+COS(RADIANS(D202))*COS(RADIANS(F202))*COS(RADIANS(C202-E202))))</f>
        <v>0.536985768168563</v>
      </c>
      <c r="J202" s="37" t="str">
        <f t="shared" si="30"/>
        <v>-</v>
      </c>
      <c r="K202" s="28">
        <f aca="true" t="shared" si="37" ref="K202:K265">DEGREES(ACOS(SIN(RADIANS(D202))*SIN(RADIANS(H202))+COS(RADIANS(D202))*COS(RADIANS(H202))*COS(RADIANS(C202-G202))))</f>
        <v>1.966979968355488</v>
      </c>
      <c r="L202" s="36" t="str">
        <f t="shared" si="30"/>
        <v>-</v>
      </c>
      <c r="M202" s="98">
        <f aca="true" t="shared" si="38" ref="M202:M265">DEGREES(ACOS(SIN(RADIANS(H202))*SIN(RADIANS(F202))+COS(RADIANS(H202))*COS(RADIANS(F202))*COS(RADIANS(G202-E202))))</f>
        <v>2.0507216147259304</v>
      </c>
      <c r="N202" s="37" t="str">
        <f t="shared" si="31"/>
        <v>-</v>
      </c>
      <c r="O202" s="28">
        <f t="shared" si="33"/>
        <v>2.0507216147259304</v>
      </c>
      <c r="P202" s="66" t="str">
        <f aca="true" t="shared" si="39" ref="P202:P265">IF(AND(O202&lt;O201,O202&lt;O203),"min","-")</f>
        <v>-</v>
      </c>
      <c r="Q202" s="98">
        <f t="shared" si="34"/>
        <v>4.5546873512499815</v>
      </c>
      <c r="R202" s="89" t="str">
        <f t="shared" si="32"/>
        <v>-</v>
      </c>
      <c r="S202" s="28">
        <f t="shared" si="35"/>
        <v>10.889047615905376</v>
      </c>
      <c r="T202" s="89" t="str">
        <f aca="true" t="shared" si="40" ref="T202:T265">IF(AND(S202&lt;S201,S202&lt;S203),"min","-")</f>
        <v>-</v>
      </c>
    </row>
    <row r="203" spans="1:20" ht="12.75">
      <c r="A203" s="90">
        <v>39783</v>
      </c>
      <c r="B203" s="106">
        <v>0.7597222222222223</v>
      </c>
      <c r="C203" s="91">
        <v>227.9962386111111</v>
      </c>
      <c r="D203" s="28">
        <v>5.264772222222223</v>
      </c>
      <c r="E203" s="98">
        <v>228.16934833333332</v>
      </c>
      <c r="F203" s="29">
        <v>4.749752777777778</v>
      </c>
      <c r="G203" s="28">
        <v>229.8612811111111</v>
      </c>
      <c r="H203" s="28">
        <v>5.919444444444445</v>
      </c>
      <c r="I203" s="98">
        <f t="shared" si="36"/>
        <v>0.5431238405242439</v>
      </c>
      <c r="J203" s="37" t="str">
        <f aca="true" t="shared" si="41" ref="J203:L266">IF(AND(I203&lt;I202,I203&lt;I204),"min","-")</f>
        <v>-</v>
      </c>
      <c r="K203" s="28">
        <f t="shared" si="37"/>
        <v>1.9682246182929524</v>
      </c>
      <c r="L203" s="36" t="str">
        <f t="shared" si="41"/>
        <v>-</v>
      </c>
      <c r="M203" s="98">
        <f t="shared" si="38"/>
        <v>2.0508457371276507</v>
      </c>
      <c r="N203" s="37" t="str">
        <f aca="true" t="shared" si="42" ref="N203:N266">IF(AND(M203&lt;M202,M203&lt;M204),"min","-")</f>
        <v>-</v>
      </c>
      <c r="O203" s="28">
        <f t="shared" si="33"/>
        <v>2.0508457371276507</v>
      </c>
      <c r="P203" s="66" t="str">
        <f t="shared" si="39"/>
        <v>-</v>
      </c>
      <c r="Q203" s="98">
        <f t="shared" si="34"/>
        <v>4.562194195944847</v>
      </c>
      <c r="R203" s="89" t="str">
        <f aca="true" t="shared" si="43" ref="R203:R266">IF(AND(Q203&lt;Q202,Q203&lt;Q204),"min","-")</f>
        <v>-</v>
      </c>
      <c r="S203" s="28">
        <f t="shared" si="35"/>
        <v>10.929130602740152</v>
      </c>
      <c r="T203" s="89" t="str">
        <f t="shared" si="40"/>
        <v>-</v>
      </c>
    </row>
    <row r="204" spans="1:20" ht="12.75">
      <c r="A204" s="90">
        <v>39783</v>
      </c>
      <c r="B204" s="106">
        <v>0.7604166666666666</v>
      </c>
      <c r="C204" s="91">
        <v>228.1827436111111</v>
      </c>
      <c r="D204" s="28">
        <v>5.1405416666666675</v>
      </c>
      <c r="E204" s="98">
        <v>228.35773277777778</v>
      </c>
      <c r="F204" s="29">
        <v>4.619675000000001</v>
      </c>
      <c r="G204" s="28">
        <v>230.05214</v>
      </c>
      <c r="H204" s="28">
        <v>5.785505555555555</v>
      </c>
      <c r="I204" s="98">
        <f t="shared" si="36"/>
        <v>0.5492735846016797</v>
      </c>
      <c r="J204" s="37" t="str">
        <f t="shared" si="41"/>
        <v>-</v>
      </c>
      <c r="K204" s="28">
        <f t="shared" si="37"/>
        <v>1.9694939978407737</v>
      </c>
      <c r="L204" s="36" t="str">
        <f t="shared" si="41"/>
        <v>-</v>
      </c>
      <c r="M204" s="98">
        <f t="shared" si="38"/>
        <v>2.05096748034086</v>
      </c>
      <c r="N204" s="37" t="str">
        <f t="shared" si="42"/>
        <v>-</v>
      </c>
      <c r="O204" s="28">
        <f t="shared" si="33"/>
        <v>2.05096748034086</v>
      </c>
      <c r="P204" s="66" t="str">
        <f t="shared" si="39"/>
        <v>-</v>
      </c>
      <c r="Q204" s="98">
        <f t="shared" si="34"/>
        <v>4.569735062783313</v>
      </c>
      <c r="R204" s="89" t="str">
        <f t="shared" si="43"/>
        <v>-</v>
      </c>
      <c r="S204" s="28">
        <f t="shared" si="35"/>
        <v>10.969436477096922</v>
      </c>
      <c r="T204" s="89" t="str">
        <f t="shared" si="40"/>
        <v>-</v>
      </c>
    </row>
    <row r="205" spans="1:20" ht="12.75">
      <c r="A205" s="90">
        <v>39783</v>
      </c>
      <c r="B205" s="106">
        <v>0.7611111111111111</v>
      </c>
      <c r="C205" s="91">
        <v>228.36896166666668</v>
      </c>
      <c r="D205" s="28">
        <v>5.015944444444444</v>
      </c>
      <c r="E205" s="98">
        <v>228.5458172222222</v>
      </c>
      <c r="F205" s="29">
        <v>4.489216666666667</v>
      </c>
      <c r="G205" s="28">
        <v>230.24268805555553</v>
      </c>
      <c r="H205" s="28">
        <v>5.651194444444445</v>
      </c>
      <c r="I205" s="98">
        <f t="shared" si="36"/>
        <v>0.5554323583103181</v>
      </c>
      <c r="J205" s="37" t="str">
        <f t="shared" si="41"/>
        <v>-</v>
      </c>
      <c r="K205" s="28">
        <f t="shared" si="37"/>
        <v>1.9707913597885847</v>
      </c>
      <c r="L205" s="36" t="str">
        <f t="shared" si="41"/>
        <v>-</v>
      </c>
      <c r="M205" s="98">
        <f t="shared" si="38"/>
        <v>2.0510904782556914</v>
      </c>
      <c r="N205" s="37" t="str">
        <f t="shared" si="42"/>
        <v>-</v>
      </c>
      <c r="O205" s="28">
        <f t="shared" si="33"/>
        <v>2.0510904782556914</v>
      </c>
      <c r="P205" s="66" t="str">
        <f t="shared" si="39"/>
        <v>-</v>
      </c>
      <c r="Q205" s="98">
        <f t="shared" si="34"/>
        <v>4.577314196354594</v>
      </c>
      <c r="R205" s="89" t="str">
        <f t="shared" si="43"/>
        <v>-</v>
      </c>
      <c r="S205" s="28">
        <f t="shared" si="35"/>
        <v>11.009983977083758</v>
      </c>
      <c r="T205" s="89" t="str">
        <f t="shared" si="40"/>
        <v>-</v>
      </c>
    </row>
    <row r="206" spans="1:20" ht="12.75">
      <c r="A206" s="90">
        <v>39783</v>
      </c>
      <c r="B206" s="106">
        <v>0.7618055555555556</v>
      </c>
      <c r="C206" s="91">
        <v>228.5548938888889</v>
      </c>
      <c r="D206" s="28">
        <v>4.890983333333333</v>
      </c>
      <c r="E206" s="98">
        <v>228.7336036111111</v>
      </c>
      <c r="F206" s="29">
        <v>4.358377777777777</v>
      </c>
      <c r="G206" s="28">
        <v>230.43292694444443</v>
      </c>
      <c r="H206" s="28">
        <v>5.516511111111111</v>
      </c>
      <c r="I206" s="98">
        <f t="shared" si="36"/>
        <v>0.5616030524497952</v>
      </c>
      <c r="J206" s="37" t="str">
        <f t="shared" si="41"/>
        <v>-</v>
      </c>
      <c r="K206" s="28">
        <f t="shared" si="37"/>
        <v>1.9721160053571738</v>
      </c>
      <c r="L206" s="36" t="str">
        <f t="shared" si="41"/>
        <v>-</v>
      </c>
      <c r="M206" s="98">
        <f t="shared" si="38"/>
        <v>2.051214283122473</v>
      </c>
      <c r="N206" s="37" t="str">
        <f t="shared" si="42"/>
        <v>-</v>
      </c>
      <c r="O206" s="28">
        <f t="shared" si="33"/>
        <v>2.051214283122473</v>
      </c>
      <c r="P206" s="66" t="str">
        <f t="shared" si="39"/>
        <v>-</v>
      </c>
      <c r="Q206" s="98">
        <f t="shared" si="34"/>
        <v>4.584933340929442</v>
      </c>
      <c r="R206" s="89" t="str">
        <f t="shared" si="43"/>
        <v>-</v>
      </c>
      <c r="S206" s="28">
        <f t="shared" si="35"/>
        <v>11.050784498161768</v>
      </c>
      <c r="T206" s="89" t="str">
        <f t="shared" si="40"/>
        <v>-</v>
      </c>
    </row>
    <row r="207" spans="1:20" ht="12.75">
      <c r="A207" s="90">
        <v>39783</v>
      </c>
      <c r="B207" s="106">
        <v>0.7625</v>
      </c>
      <c r="C207" s="91">
        <v>228.7405413888889</v>
      </c>
      <c r="D207" s="28">
        <v>4.765661111111111</v>
      </c>
      <c r="E207" s="98">
        <v>228.9210925</v>
      </c>
      <c r="F207" s="29">
        <v>4.227163888888889</v>
      </c>
      <c r="G207" s="28">
        <v>230.6228575</v>
      </c>
      <c r="H207" s="28">
        <v>5.381458333333333</v>
      </c>
      <c r="I207" s="98">
        <f t="shared" si="36"/>
        <v>0.5677828511817978</v>
      </c>
      <c r="J207" s="37" t="str">
        <f t="shared" si="41"/>
        <v>-</v>
      </c>
      <c r="K207" s="28">
        <f t="shared" si="37"/>
        <v>1.9734673710978061</v>
      </c>
      <c r="L207" s="36" t="str">
        <f t="shared" si="41"/>
        <v>-</v>
      </c>
      <c r="M207" s="98">
        <f t="shared" si="38"/>
        <v>2.0513373313560708</v>
      </c>
      <c r="N207" s="37" t="str">
        <f t="shared" si="42"/>
        <v>-</v>
      </c>
      <c r="O207" s="28">
        <f t="shared" si="33"/>
        <v>2.0513373313560708</v>
      </c>
      <c r="P207" s="66" t="str">
        <f t="shared" si="39"/>
        <v>-</v>
      </c>
      <c r="Q207" s="98">
        <f t="shared" si="34"/>
        <v>4.592587553635674</v>
      </c>
      <c r="R207" s="89" t="str">
        <f t="shared" si="43"/>
        <v>-</v>
      </c>
      <c r="S207" s="28">
        <f t="shared" si="35"/>
        <v>11.091813445658174</v>
      </c>
      <c r="T207" s="89" t="str">
        <f t="shared" si="40"/>
        <v>-</v>
      </c>
    </row>
    <row r="208" spans="1:20" ht="12.75">
      <c r="A208" s="90">
        <v>39783</v>
      </c>
      <c r="B208" s="106">
        <v>0.7631944444444444</v>
      </c>
      <c r="C208" s="91">
        <v>228.92590555555554</v>
      </c>
      <c r="D208" s="28">
        <v>4.639980555555555</v>
      </c>
      <c r="E208" s="98">
        <v>229.10828555555554</v>
      </c>
      <c r="F208" s="29">
        <v>4.095572222222222</v>
      </c>
      <c r="G208" s="28">
        <v>230.81248166666668</v>
      </c>
      <c r="H208" s="28">
        <v>5.246036111111112</v>
      </c>
      <c r="I208" s="98">
        <f t="shared" si="36"/>
        <v>0.5739771071074975</v>
      </c>
      <c r="J208" s="37" t="str">
        <f t="shared" si="41"/>
        <v>-</v>
      </c>
      <c r="K208" s="28">
        <f t="shared" si="37"/>
        <v>1.9748448330444048</v>
      </c>
      <c r="L208" s="36" t="str">
        <f t="shared" si="41"/>
        <v>-</v>
      </c>
      <c r="M208" s="98">
        <f t="shared" si="38"/>
        <v>2.0514612091377806</v>
      </c>
      <c r="N208" s="37" t="str">
        <f t="shared" si="42"/>
        <v>-</v>
      </c>
      <c r="O208" s="28">
        <f t="shared" si="33"/>
        <v>2.0514612091377806</v>
      </c>
      <c r="P208" s="66" t="str">
        <f t="shared" si="39"/>
        <v>-</v>
      </c>
      <c r="Q208" s="98">
        <f t="shared" si="34"/>
        <v>4.600283149289683</v>
      </c>
      <c r="R208" s="89" t="str">
        <f t="shared" si="43"/>
        <v>-</v>
      </c>
      <c r="S208" s="28">
        <f t="shared" si="35"/>
        <v>11.13310566913901</v>
      </c>
      <c r="T208" s="89" t="str">
        <f t="shared" si="40"/>
        <v>-</v>
      </c>
    </row>
    <row r="209" spans="1:20" ht="12.75">
      <c r="A209" s="90">
        <v>39783</v>
      </c>
      <c r="B209" s="106">
        <v>0.7638888888888888</v>
      </c>
      <c r="C209" s="91">
        <v>229.1109875</v>
      </c>
      <c r="D209" s="28">
        <v>4.513941666666667</v>
      </c>
      <c r="E209" s="98">
        <v>229.2951838888889</v>
      </c>
      <c r="F209" s="29">
        <v>3.9636083333333336</v>
      </c>
      <c r="G209" s="28">
        <v>231.00180083333333</v>
      </c>
      <c r="H209" s="28">
        <v>5.11025</v>
      </c>
      <c r="I209" s="98">
        <f t="shared" si="36"/>
        <v>0.5801805479401096</v>
      </c>
      <c r="J209" s="37" t="str">
        <f t="shared" si="41"/>
        <v>-</v>
      </c>
      <c r="K209" s="28">
        <f t="shared" si="37"/>
        <v>1.9762500750287868</v>
      </c>
      <c r="L209" s="36" t="str">
        <f t="shared" si="41"/>
        <v>-</v>
      </c>
      <c r="M209" s="98">
        <f t="shared" si="38"/>
        <v>2.0515859165516073</v>
      </c>
      <c r="N209" s="37" t="str">
        <f t="shared" si="42"/>
        <v>-</v>
      </c>
      <c r="O209" s="28">
        <f t="shared" si="33"/>
        <v>2.0515859165516073</v>
      </c>
      <c r="P209" s="66" t="str">
        <f t="shared" si="39"/>
        <v>-</v>
      </c>
      <c r="Q209" s="98">
        <f t="shared" si="34"/>
        <v>4.608016539520504</v>
      </c>
      <c r="R209" s="89" t="str">
        <f t="shared" si="43"/>
        <v>-</v>
      </c>
      <c r="S209" s="28">
        <f t="shared" si="35"/>
        <v>11.174641101251895</v>
      </c>
      <c r="T209" s="89" t="str">
        <f t="shared" si="40"/>
        <v>-</v>
      </c>
    </row>
    <row r="210" spans="1:20" ht="12.75">
      <c r="A210" s="90">
        <v>39783</v>
      </c>
      <c r="B210" s="106">
        <v>0.7645833333333334</v>
      </c>
      <c r="C210" s="91">
        <v>229.29578833333332</v>
      </c>
      <c r="D210" s="28">
        <v>4.3875472222222225</v>
      </c>
      <c r="E210" s="98">
        <v>229.4817888888889</v>
      </c>
      <c r="F210" s="29">
        <v>3.8312749999999998</v>
      </c>
      <c r="G210" s="28">
        <v>231.1908163888889</v>
      </c>
      <c r="H210" s="28">
        <v>4.9741</v>
      </c>
      <c r="I210" s="98">
        <f t="shared" si="36"/>
        <v>0.5863932587785301</v>
      </c>
      <c r="J210" s="37" t="str">
        <f t="shared" si="41"/>
        <v>-</v>
      </c>
      <c r="K210" s="28">
        <f t="shared" si="37"/>
        <v>1.9776822008207047</v>
      </c>
      <c r="L210" s="36" t="str">
        <f t="shared" si="41"/>
        <v>-</v>
      </c>
      <c r="M210" s="98">
        <f t="shared" si="38"/>
        <v>2.0517096868936333</v>
      </c>
      <c r="N210" s="37" t="str">
        <f t="shared" si="42"/>
        <v>-</v>
      </c>
      <c r="O210" s="28">
        <f t="shared" si="33"/>
        <v>2.0517096868936333</v>
      </c>
      <c r="P210" s="66" t="str">
        <f t="shared" si="39"/>
        <v>-</v>
      </c>
      <c r="Q210" s="98">
        <f t="shared" si="34"/>
        <v>4.615785146492868</v>
      </c>
      <c r="R210" s="89" t="str">
        <f t="shared" si="43"/>
        <v>-</v>
      </c>
      <c r="S210" s="28">
        <f t="shared" si="35"/>
        <v>11.216408477845478</v>
      </c>
      <c r="T210" s="89" t="str">
        <f t="shared" si="40"/>
        <v>-</v>
      </c>
    </row>
    <row r="211" spans="1:20" ht="12.75">
      <c r="A211" s="90">
        <v>39783</v>
      </c>
      <c r="B211" s="106">
        <v>0.7652777777777778</v>
      </c>
      <c r="C211" s="91">
        <v>229.48030888888889</v>
      </c>
      <c r="D211" s="28">
        <v>4.2608</v>
      </c>
      <c r="E211" s="98">
        <v>229.66810194444443</v>
      </c>
      <c r="F211" s="29">
        <v>3.6985722222222224</v>
      </c>
      <c r="G211" s="28">
        <v>231.37953000000002</v>
      </c>
      <c r="H211" s="28">
        <v>4.837588888888889</v>
      </c>
      <c r="I211" s="98">
        <f t="shared" si="36"/>
        <v>0.5926180485292185</v>
      </c>
      <c r="J211" s="37" t="str">
        <f t="shared" si="41"/>
        <v>-</v>
      </c>
      <c r="K211" s="28">
        <f t="shared" si="37"/>
        <v>1.9791417089360885</v>
      </c>
      <c r="L211" s="36" t="str">
        <f t="shared" si="41"/>
        <v>-</v>
      </c>
      <c r="M211" s="98">
        <f t="shared" si="38"/>
        <v>2.0518340886352395</v>
      </c>
      <c r="N211" s="37" t="str">
        <f t="shared" si="42"/>
        <v>-</v>
      </c>
      <c r="O211" s="28">
        <f t="shared" si="33"/>
        <v>2.0518340886352395</v>
      </c>
      <c r="P211" s="66" t="str">
        <f t="shared" si="39"/>
        <v>-</v>
      </c>
      <c r="Q211" s="98">
        <f t="shared" si="34"/>
        <v>4.623593846100547</v>
      </c>
      <c r="R211" s="89" t="str">
        <f t="shared" si="43"/>
        <v>-</v>
      </c>
      <c r="S211" s="28">
        <f t="shared" si="35"/>
        <v>11.258434031765397</v>
      </c>
      <c r="T211" s="89" t="str">
        <f t="shared" si="40"/>
        <v>-</v>
      </c>
    </row>
    <row r="212" spans="1:20" ht="12.75">
      <c r="A212" s="90">
        <v>39783</v>
      </c>
      <c r="B212" s="106">
        <v>0.7659722222222222</v>
      </c>
      <c r="C212" s="91">
        <v>229.66455083333335</v>
      </c>
      <c r="D212" s="28">
        <v>4.133702777777779</v>
      </c>
      <c r="E212" s="98">
        <v>229.85412416666665</v>
      </c>
      <c r="F212" s="29">
        <v>3.5655027777777777</v>
      </c>
      <c r="G212" s="28">
        <v>231.56794305555556</v>
      </c>
      <c r="H212" s="28">
        <v>4.700719444444444</v>
      </c>
      <c r="I212" s="98">
        <f t="shared" si="36"/>
        <v>0.5988547416994473</v>
      </c>
      <c r="J212" s="37" t="str">
        <f t="shared" si="41"/>
        <v>-</v>
      </c>
      <c r="K212" s="28">
        <f t="shared" si="37"/>
        <v>1.9806280424049298</v>
      </c>
      <c r="L212" s="36" t="str">
        <f t="shared" si="41"/>
        <v>-</v>
      </c>
      <c r="M212" s="98">
        <f t="shared" si="38"/>
        <v>2.051959131655853</v>
      </c>
      <c r="N212" s="37" t="str">
        <f t="shared" si="42"/>
        <v>-</v>
      </c>
      <c r="O212" s="28">
        <f t="shared" si="33"/>
        <v>2.051959131655853</v>
      </c>
      <c r="P212" s="66" t="str">
        <f t="shared" si="39"/>
        <v>-</v>
      </c>
      <c r="Q212" s="98">
        <f t="shared" si="34"/>
        <v>4.63144191576023</v>
      </c>
      <c r="R212" s="89" t="str">
        <f t="shared" si="43"/>
        <v>-</v>
      </c>
      <c r="S212" s="28">
        <f t="shared" si="35"/>
        <v>11.300715132657956</v>
      </c>
      <c r="T212" s="89" t="str">
        <f t="shared" si="40"/>
        <v>-</v>
      </c>
    </row>
    <row r="213" spans="1:20" ht="12.75">
      <c r="A213" s="90">
        <v>39783</v>
      </c>
      <c r="B213" s="106">
        <v>0.7666666666666666</v>
      </c>
      <c r="C213" s="91">
        <v>229.84851500000002</v>
      </c>
      <c r="D213" s="28">
        <v>4.006255555555556</v>
      </c>
      <c r="E213" s="98">
        <v>230.03985694444444</v>
      </c>
      <c r="F213" s="29">
        <v>3.4320666666666666</v>
      </c>
      <c r="G213" s="28">
        <v>231.7560572222222</v>
      </c>
      <c r="H213" s="28">
        <v>4.563488888888889</v>
      </c>
      <c r="I213" s="98">
        <f t="shared" si="36"/>
        <v>0.6051035143359076</v>
      </c>
      <c r="J213" s="37" t="str">
        <f t="shared" si="41"/>
        <v>-</v>
      </c>
      <c r="K213" s="28">
        <f t="shared" si="37"/>
        <v>1.9821409349383028</v>
      </c>
      <c r="L213" s="36" t="str">
        <f t="shared" si="41"/>
        <v>-</v>
      </c>
      <c r="M213" s="98">
        <f t="shared" si="38"/>
        <v>2.052083303527717</v>
      </c>
      <c r="N213" s="37" t="str">
        <f t="shared" si="42"/>
        <v>-</v>
      </c>
      <c r="O213" s="28">
        <f t="shared" si="33"/>
        <v>2.052083303527717</v>
      </c>
      <c r="P213" s="66" t="str">
        <f t="shared" si="39"/>
        <v>-</v>
      </c>
      <c r="Q213" s="98">
        <f t="shared" si="34"/>
        <v>4.639327752801927</v>
      </c>
      <c r="R213" s="89" t="str">
        <f t="shared" si="43"/>
        <v>-</v>
      </c>
      <c r="S213" s="28">
        <f t="shared" si="35"/>
        <v>11.343245231915056</v>
      </c>
      <c r="T213" s="89" t="str">
        <f t="shared" si="40"/>
        <v>-</v>
      </c>
    </row>
    <row r="214" spans="1:20" ht="12.75">
      <c r="A214" s="90">
        <v>39783</v>
      </c>
      <c r="B214" s="106">
        <v>0.7673611111111112</v>
      </c>
      <c r="C214" s="91">
        <v>230.03220305555556</v>
      </c>
      <c r="D214" s="28">
        <v>3.8784583333333336</v>
      </c>
      <c r="E214" s="98">
        <v>230.22530194444445</v>
      </c>
      <c r="F214" s="29">
        <v>3.2982666666666667</v>
      </c>
      <c r="G214" s="28">
        <v>231.94387416666666</v>
      </c>
      <c r="H214" s="28">
        <v>4.4259055555555555</v>
      </c>
      <c r="I214" s="98">
        <f t="shared" si="36"/>
        <v>0.6113617317981784</v>
      </c>
      <c r="J214" s="37" t="str">
        <f t="shared" si="41"/>
        <v>-</v>
      </c>
      <c r="K214" s="28">
        <f t="shared" si="37"/>
        <v>1.9836824365413925</v>
      </c>
      <c r="L214" s="36" t="str">
        <f t="shared" si="41"/>
        <v>-</v>
      </c>
      <c r="M214" s="98">
        <f t="shared" si="38"/>
        <v>2.0522094489670417</v>
      </c>
      <c r="N214" s="37" t="str">
        <f t="shared" si="42"/>
        <v>-</v>
      </c>
      <c r="O214" s="28">
        <f t="shared" si="33"/>
        <v>2.0522094489670417</v>
      </c>
      <c r="P214" s="66" t="str">
        <f t="shared" si="39"/>
        <v>-</v>
      </c>
      <c r="Q214" s="98">
        <f t="shared" si="34"/>
        <v>4.647253617306612</v>
      </c>
      <c r="R214" s="89" t="str">
        <f t="shared" si="43"/>
        <v>-</v>
      </c>
      <c r="S214" s="28">
        <f t="shared" si="35"/>
        <v>11.386034085682516</v>
      </c>
      <c r="T214" s="89" t="str">
        <f t="shared" si="40"/>
        <v>-</v>
      </c>
    </row>
    <row r="215" spans="1:20" ht="12.75">
      <c r="A215" s="90">
        <v>39783</v>
      </c>
      <c r="B215" s="106">
        <v>0.7680555555555556</v>
      </c>
      <c r="C215" s="91">
        <v>230.21561583333332</v>
      </c>
      <c r="D215" s="28">
        <v>3.7503166666666665</v>
      </c>
      <c r="E215" s="98">
        <v>230.41046</v>
      </c>
      <c r="F215" s="29">
        <v>3.164108333333333</v>
      </c>
      <c r="G215" s="28">
        <v>232.131395</v>
      </c>
      <c r="H215" s="28">
        <v>4.287969444444444</v>
      </c>
      <c r="I215" s="98">
        <f t="shared" si="36"/>
        <v>0.617629395244745</v>
      </c>
      <c r="J215" s="37" t="str">
        <f t="shared" si="41"/>
        <v>-</v>
      </c>
      <c r="K215" s="28">
        <f t="shared" si="37"/>
        <v>1.9852509348322323</v>
      </c>
      <c r="L215" s="36" t="str">
        <f t="shared" si="41"/>
        <v>-</v>
      </c>
      <c r="M215" s="98">
        <f t="shared" si="38"/>
        <v>2.052334524376465</v>
      </c>
      <c r="N215" s="37" t="str">
        <f t="shared" si="42"/>
        <v>-</v>
      </c>
      <c r="O215" s="28">
        <f t="shared" si="33"/>
        <v>2.052334524376465</v>
      </c>
      <c r="P215" s="66" t="str">
        <f t="shared" si="39"/>
        <v>-</v>
      </c>
      <c r="Q215" s="98">
        <f t="shared" si="34"/>
        <v>4.655214854453442</v>
      </c>
      <c r="R215" s="89" t="str">
        <f t="shared" si="43"/>
        <v>-</v>
      </c>
      <c r="S215" s="28">
        <f t="shared" si="35"/>
        <v>11.429060347185455</v>
      </c>
      <c r="T215" s="89" t="str">
        <f t="shared" si="40"/>
        <v>-</v>
      </c>
    </row>
    <row r="216" spans="1:20" ht="12.75">
      <c r="A216" s="90">
        <v>39783</v>
      </c>
      <c r="B216" s="106">
        <v>0.76875</v>
      </c>
      <c r="C216" s="91">
        <v>230.3987547222222</v>
      </c>
      <c r="D216" s="28">
        <v>3.6218305555555554</v>
      </c>
      <c r="E216" s="98">
        <v>230.5953327777778</v>
      </c>
      <c r="F216" s="29">
        <v>3.0295888888888887</v>
      </c>
      <c r="G216" s="28">
        <v>232.31862194444443</v>
      </c>
      <c r="H216" s="28">
        <v>4.149680555555556</v>
      </c>
      <c r="I216" s="98">
        <f t="shared" si="36"/>
        <v>0.6239092310177047</v>
      </c>
      <c r="J216" s="37" t="str">
        <f t="shared" si="41"/>
        <v>-</v>
      </c>
      <c r="K216" s="28">
        <f t="shared" si="37"/>
        <v>1.9868469502067667</v>
      </c>
      <c r="L216" s="36" t="str">
        <f t="shared" si="41"/>
        <v>-</v>
      </c>
      <c r="M216" s="98">
        <f t="shared" si="38"/>
        <v>2.0524603159232564</v>
      </c>
      <c r="N216" s="37" t="str">
        <f t="shared" si="42"/>
        <v>-</v>
      </c>
      <c r="O216" s="28">
        <f t="shared" si="33"/>
        <v>2.0524603159232564</v>
      </c>
      <c r="P216" s="66" t="str">
        <f t="shared" si="39"/>
        <v>-</v>
      </c>
      <c r="Q216" s="98">
        <f t="shared" si="34"/>
        <v>4.663216497147728</v>
      </c>
      <c r="R216" s="89" t="str">
        <f t="shared" si="43"/>
        <v>-</v>
      </c>
      <c r="S216" s="28">
        <f t="shared" si="35"/>
        <v>11.472351161721303</v>
      </c>
      <c r="T216" s="89" t="str">
        <f t="shared" si="40"/>
        <v>-</v>
      </c>
    </row>
    <row r="217" spans="1:20" ht="12.75">
      <c r="A217" s="90">
        <v>39783</v>
      </c>
      <c r="B217" s="106">
        <v>0.7694444444444444</v>
      </c>
      <c r="C217" s="91">
        <v>230.58162083333332</v>
      </c>
      <c r="D217" s="28">
        <v>3.493002777777778</v>
      </c>
      <c r="E217" s="98">
        <v>230.77992166666667</v>
      </c>
      <c r="F217" s="29">
        <v>2.894713888888889</v>
      </c>
      <c r="G217" s="28">
        <v>232.5055561111111</v>
      </c>
      <c r="H217" s="28">
        <v>4.011044444444445</v>
      </c>
      <c r="I217" s="98">
        <f t="shared" si="36"/>
        <v>0.6301986925432949</v>
      </c>
      <c r="J217" s="37" t="str">
        <f t="shared" si="41"/>
        <v>-</v>
      </c>
      <c r="K217" s="28">
        <f t="shared" si="37"/>
        <v>1.9884709197349377</v>
      </c>
      <c r="L217" s="36" t="str">
        <f t="shared" si="41"/>
        <v>-</v>
      </c>
      <c r="M217" s="98">
        <f t="shared" si="38"/>
        <v>2.052586372139855</v>
      </c>
      <c r="N217" s="37" t="str">
        <f t="shared" si="42"/>
        <v>-</v>
      </c>
      <c r="O217" s="28">
        <f t="shared" si="33"/>
        <v>2.052586372139855</v>
      </c>
      <c r="P217" s="66" t="str">
        <f t="shared" si="39"/>
        <v>-</v>
      </c>
      <c r="Q217" s="98">
        <f t="shared" si="34"/>
        <v>4.671255984418088</v>
      </c>
      <c r="R217" s="89" t="str">
        <f t="shared" si="43"/>
        <v>-</v>
      </c>
      <c r="S217" s="28">
        <f t="shared" si="35"/>
        <v>11.51589328447211</v>
      </c>
      <c r="T217" s="89" t="str">
        <f t="shared" si="40"/>
        <v>-</v>
      </c>
    </row>
    <row r="218" spans="1:20" ht="12.75">
      <c r="A218" s="90">
        <v>39783</v>
      </c>
      <c r="B218" s="106">
        <v>0.7701388888888889</v>
      </c>
      <c r="C218" s="91">
        <v>230.76421583333334</v>
      </c>
      <c r="D218" s="28">
        <v>3.363836111111111</v>
      </c>
      <c r="E218" s="98">
        <v>230.96422833333332</v>
      </c>
      <c r="F218" s="29">
        <v>2.7594805555555557</v>
      </c>
      <c r="G218" s="28">
        <v>232.69219944444444</v>
      </c>
      <c r="H218" s="28">
        <v>3.8720583333333334</v>
      </c>
      <c r="I218" s="98">
        <f t="shared" si="36"/>
        <v>0.6365030578274079</v>
      </c>
      <c r="J218" s="37" t="str">
        <f t="shared" si="41"/>
        <v>-</v>
      </c>
      <c r="K218" s="28">
        <f t="shared" si="37"/>
        <v>1.9901213725568283</v>
      </c>
      <c r="L218" s="36" t="str">
        <f t="shared" si="41"/>
        <v>-</v>
      </c>
      <c r="M218" s="98">
        <f t="shared" si="38"/>
        <v>2.052712719347946</v>
      </c>
      <c r="N218" s="37" t="str">
        <f t="shared" si="42"/>
        <v>-</v>
      </c>
      <c r="O218" s="28">
        <f t="shared" si="33"/>
        <v>2.052712719347946</v>
      </c>
      <c r="P218" s="66" t="str">
        <f t="shared" si="39"/>
        <v>-</v>
      </c>
      <c r="Q218" s="98">
        <f t="shared" si="34"/>
        <v>4.6793371497321825</v>
      </c>
      <c r="R218" s="89" t="str">
        <f t="shared" si="43"/>
        <v>-</v>
      </c>
      <c r="S218" s="28">
        <f t="shared" si="35"/>
        <v>11.559710115807572</v>
      </c>
      <c r="T218" s="89" t="str">
        <f t="shared" si="40"/>
        <v>-</v>
      </c>
    </row>
    <row r="219" spans="1:20" ht="12.75">
      <c r="A219" s="90">
        <v>39783</v>
      </c>
      <c r="B219" s="106">
        <v>0.7708333333333334</v>
      </c>
      <c r="C219" s="91">
        <v>230.94654055555557</v>
      </c>
      <c r="D219" s="28">
        <v>3.2343305555555557</v>
      </c>
      <c r="E219" s="98">
        <v>231.1482536111111</v>
      </c>
      <c r="F219" s="29">
        <v>2.6238972222222223</v>
      </c>
      <c r="G219" s="28">
        <v>232.87855333333334</v>
      </c>
      <c r="H219" s="28">
        <v>3.732727777777778</v>
      </c>
      <c r="I219" s="98">
        <f t="shared" si="36"/>
        <v>0.6428144189263331</v>
      </c>
      <c r="J219" s="37" t="str">
        <f t="shared" si="41"/>
        <v>-</v>
      </c>
      <c r="K219" s="28">
        <f t="shared" si="37"/>
        <v>1.991799996366696</v>
      </c>
      <c r="L219" s="36" t="str">
        <f t="shared" si="41"/>
        <v>-</v>
      </c>
      <c r="M219" s="98">
        <f t="shared" si="38"/>
        <v>2.0528381038592447</v>
      </c>
      <c r="N219" s="37" t="str">
        <f t="shared" si="42"/>
        <v>-</v>
      </c>
      <c r="O219" s="28">
        <f t="shared" si="33"/>
        <v>2.0528381038592447</v>
      </c>
      <c r="P219" s="66" t="str">
        <f t="shared" si="39"/>
        <v>-</v>
      </c>
      <c r="Q219" s="98">
        <f t="shared" si="34"/>
        <v>4.687452519152274</v>
      </c>
      <c r="R219" s="89" t="str">
        <f t="shared" si="43"/>
        <v>-</v>
      </c>
      <c r="S219" s="28">
        <f t="shared" si="35"/>
        <v>11.603760643445453</v>
      </c>
      <c r="T219" s="89" t="str">
        <f t="shared" si="40"/>
        <v>-</v>
      </c>
    </row>
    <row r="220" spans="1:20" ht="12.75">
      <c r="A220" s="90">
        <v>39783</v>
      </c>
      <c r="B220" s="106">
        <v>0.7715277777777777</v>
      </c>
      <c r="C220" s="91">
        <v>231.1285963888889</v>
      </c>
      <c r="D220" s="28">
        <v>3.104486111111111</v>
      </c>
      <c r="E220" s="98">
        <v>231.33199916666666</v>
      </c>
      <c r="F220" s="29">
        <v>2.4879611111111113</v>
      </c>
      <c r="G220" s="28">
        <v>233.06461944444445</v>
      </c>
      <c r="H220" s="28">
        <v>3.593055555555556</v>
      </c>
      <c r="I220" s="98">
        <f t="shared" si="36"/>
        <v>0.6491355041121282</v>
      </c>
      <c r="J220" s="37" t="str">
        <f t="shared" si="41"/>
        <v>-</v>
      </c>
      <c r="K220" s="28">
        <f t="shared" si="37"/>
        <v>1.993507421141383</v>
      </c>
      <c r="L220" s="36" t="str">
        <f t="shared" si="41"/>
        <v>-</v>
      </c>
      <c r="M220" s="98">
        <f t="shared" si="38"/>
        <v>2.0529653240636057</v>
      </c>
      <c r="N220" s="37" t="str">
        <f t="shared" si="42"/>
        <v>-</v>
      </c>
      <c r="O220" s="28">
        <f t="shared" si="33"/>
        <v>2.0529653240636057</v>
      </c>
      <c r="P220" s="66" t="str">
        <f t="shared" si="39"/>
        <v>-</v>
      </c>
      <c r="Q220" s="98">
        <f t="shared" si="34"/>
        <v>4.695608249317116</v>
      </c>
      <c r="R220" s="89" t="str">
        <f t="shared" si="43"/>
        <v>-</v>
      </c>
      <c r="S220" s="28">
        <f t="shared" si="35"/>
        <v>11.648077621744882</v>
      </c>
      <c r="T220" s="89" t="str">
        <f t="shared" si="40"/>
        <v>-</v>
      </c>
    </row>
    <row r="221" spans="1:20" ht="12.75">
      <c r="A221" s="90">
        <v>39783</v>
      </c>
      <c r="B221" s="106">
        <v>0.7722222222222223</v>
      </c>
      <c r="C221" s="91">
        <v>231.31038472222224</v>
      </c>
      <c r="D221" s="28">
        <v>2.9743083333333336</v>
      </c>
      <c r="E221" s="98">
        <v>231.51546666666667</v>
      </c>
      <c r="F221" s="29">
        <v>2.351675</v>
      </c>
      <c r="G221" s="28">
        <v>233.25039916666665</v>
      </c>
      <c r="H221" s="28">
        <v>3.453041666666667</v>
      </c>
      <c r="I221" s="98">
        <f t="shared" si="36"/>
        <v>0.6554690429437674</v>
      </c>
      <c r="J221" s="37" t="str">
        <f t="shared" si="41"/>
        <v>-</v>
      </c>
      <c r="K221" s="28">
        <f t="shared" si="37"/>
        <v>1.9952419501628895</v>
      </c>
      <c r="L221" s="36" t="str">
        <f t="shared" si="41"/>
        <v>-</v>
      </c>
      <c r="M221" s="98">
        <f t="shared" si="38"/>
        <v>2.0530924309771557</v>
      </c>
      <c r="N221" s="37" t="str">
        <f t="shared" si="42"/>
        <v>-</v>
      </c>
      <c r="O221" s="28">
        <f t="shared" si="33"/>
        <v>2.0530924309771557</v>
      </c>
      <c r="P221" s="66" t="str">
        <f t="shared" si="39"/>
        <v>-</v>
      </c>
      <c r="Q221" s="98">
        <f t="shared" si="34"/>
        <v>4.703803424083812</v>
      </c>
      <c r="R221" s="89" t="str">
        <f t="shared" si="43"/>
        <v>-</v>
      </c>
      <c r="S221" s="28">
        <f t="shared" si="35"/>
        <v>11.692659649445446</v>
      </c>
      <c r="T221" s="89" t="str">
        <f t="shared" si="40"/>
        <v>-</v>
      </c>
    </row>
    <row r="222" spans="1:20" ht="12.75">
      <c r="A222" s="90">
        <v>39783</v>
      </c>
      <c r="B222" s="106">
        <v>0.7729166666666667</v>
      </c>
      <c r="C222" s="91">
        <v>231.49190694444442</v>
      </c>
      <c r="D222" s="28">
        <v>2.8438000000000003</v>
      </c>
      <c r="E222" s="98">
        <v>231.69865722222224</v>
      </c>
      <c r="F222" s="29">
        <v>2.215041666666667</v>
      </c>
      <c r="G222" s="28">
        <v>233.43589472222223</v>
      </c>
      <c r="H222" s="28">
        <v>3.3126861111111108</v>
      </c>
      <c r="I222" s="98">
        <f t="shared" si="36"/>
        <v>0.6618149545024308</v>
      </c>
      <c r="J222" s="37" t="str">
        <f t="shared" si="41"/>
        <v>-</v>
      </c>
      <c r="K222" s="28">
        <f t="shared" si="37"/>
        <v>1.997003464829807</v>
      </c>
      <c r="L222" s="36" t="str">
        <f t="shared" si="41"/>
        <v>-</v>
      </c>
      <c r="M222" s="98">
        <f t="shared" si="38"/>
        <v>2.053218667212666</v>
      </c>
      <c r="N222" s="37" t="str">
        <f t="shared" si="42"/>
        <v>-</v>
      </c>
      <c r="O222" s="28">
        <f aca="true" t="shared" si="44" ref="O222:O285">MAX(I222,K222,M222)</f>
        <v>2.053218667212666</v>
      </c>
      <c r="P222" s="66" t="str">
        <f t="shared" si="39"/>
        <v>-</v>
      </c>
      <c r="Q222" s="98">
        <f aca="true" t="shared" si="45" ref="Q222:Q285">I222+K222+M222</f>
        <v>4.712037086544903</v>
      </c>
      <c r="R222" s="89" t="str">
        <f t="shared" si="43"/>
        <v>-</v>
      </c>
      <c r="S222" s="28">
        <f aca="true" t="shared" si="46" ref="S222:S285">SQRT(Q222*(Q222-I222)*(Q222-K222)*(Q222-M222))</f>
        <v>11.737503009415232</v>
      </c>
      <c r="T222" s="89" t="str">
        <f t="shared" si="40"/>
        <v>-</v>
      </c>
    </row>
    <row r="223" spans="1:20" ht="12.75">
      <c r="A223" s="90">
        <v>39783</v>
      </c>
      <c r="B223" s="106">
        <v>0.7736111111111111</v>
      </c>
      <c r="C223" s="91">
        <v>231.67316416666665</v>
      </c>
      <c r="D223" s="28">
        <v>2.7129583333333334</v>
      </c>
      <c r="E223" s="98">
        <v>231.8815727777778</v>
      </c>
      <c r="F223" s="29">
        <v>2.078063888888889</v>
      </c>
      <c r="G223" s="28">
        <v>233.6211075</v>
      </c>
      <c r="H223" s="28">
        <v>3.171997222222222</v>
      </c>
      <c r="I223" s="98">
        <f t="shared" si="36"/>
        <v>0.6681682260798233</v>
      </c>
      <c r="J223" s="37" t="str">
        <f t="shared" si="41"/>
        <v>-</v>
      </c>
      <c r="K223" s="28">
        <f t="shared" si="37"/>
        <v>1.9987945551648452</v>
      </c>
      <c r="L223" s="36" t="str">
        <f t="shared" si="41"/>
        <v>-</v>
      </c>
      <c r="M223" s="98">
        <f t="shared" si="38"/>
        <v>2.0533463269677372</v>
      </c>
      <c r="N223" s="37" t="str">
        <f t="shared" si="42"/>
        <v>-</v>
      </c>
      <c r="O223" s="28">
        <f t="shared" si="44"/>
        <v>2.0533463269677372</v>
      </c>
      <c r="P223" s="66" t="str">
        <f t="shared" si="39"/>
        <v>-</v>
      </c>
      <c r="Q223" s="98">
        <f t="shared" si="45"/>
        <v>4.720309108212406</v>
      </c>
      <c r="R223" s="89" t="str">
        <f t="shared" si="43"/>
        <v>-</v>
      </c>
      <c r="S223" s="28">
        <f t="shared" si="46"/>
        <v>11.782604377514732</v>
      </c>
      <c r="T223" s="89" t="str">
        <f t="shared" si="40"/>
        <v>-</v>
      </c>
    </row>
    <row r="224" spans="1:20" ht="12.75">
      <c r="A224" s="90">
        <v>39783</v>
      </c>
      <c r="B224" s="106">
        <v>0.7743055555555555</v>
      </c>
      <c r="C224" s="91">
        <v>231.85415777777777</v>
      </c>
      <c r="D224" s="28">
        <v>2.5817888888888887</v>
      </c>
      <c r="E224" s="98">
        <v>232.0642141666667</v>
      </c>
      <c r="F224" s="29">
        <v>1.9407416666666666</v>
      </c>
      <c r="G224" s="28">
        <v>233.8060388888889</v>
      </c>
      <c r="H224" s="28">
        <v>3.0309694444444446</v>
      </c>
      <c r="I224" s="98">
        <f t="shared" si="36"/>
        <v>0.6745339681368071</v>
      </c>
      <c r="J224" s="37" t="str">
        <f t="shared" si="41"/>
        <v>-</v>
      </c>
      <c r="K224" s="28">
        <f t="shared" si="37"/>
        <v>2.0006123299777063</v>
      </c>
      <c r="L224" s="36" t="str">
        <f t="shared" si="41"/>
        <v>-</v>
      </c>
      <c r="M224" s="98">
        <f t="shared" si="38"/>
        <v>2.0534727131554087</v>
      </c>
      <c r="N224" s="37" t="str">
        <f t="shared" si="42"/>
        <v>-</v>
      </c>
      <c r="O224" s="28">
        <f t="shared" si="44"/>
        <v>2.0534727131554087</v>
      </c>
      <c r="P224" s="66" t="str">
        <f t="shared" si="39"/>
        <v>-</v>
      </c>
      <c r="Q224" s="98">
        <f t="shared" si="45"/>
        <v>4.728619011269922</v>
      </c>
      <c r="R224" s="89" t="str">
        <f t="shared" si="43"/>
        <v>-</v>
      </c>
      <c r="S224" s="28">
        <f t="shared" si="46"/>
        <v>11.827966150484379</v>
      </c>
      <c r="T224" s="89" t="str">
        <f t="shared" si="40"/>
        <v>-</v>
      </c>
    </row>
    <row r="225" spans="1:20" ht="12.75">
      <c r="A225" s="90">
        <v>39783</v>
      </c>
      <c r="B225" s="106">
        <v>0.775</v>
      </c>
      <c r="C225" s="91">
        <v>232.03488916666666</v>
      </c>
      <c r="D225" s="28">
        <v>2.4502916666666668</v>
      </c>
      <c r="E225" s="98">
        <v>232.24658333333332</v>
      </c>
      <c r="F225" s="29">
        <v>1.8030777777777778</v>
      </c>
      <c r="G225" s="28">
        <v>233.9906911111111</v>
      </c>
      <c r="H225" s="28">
        <v>2.889611111111111</v>
      </c>
      <c r="I225" s="98">
        <f t="shared" si="36"/>
        <v>0.6809097200719209</v>
      </c>
      <c r="J225" s="37" t="str">
        <f t="shared" si="41"/>
        <v>-</v>
      </c>
      <c r="K225" s="28">
        <f t="shared" si="37"/>
        <v>2.0024591970279895</v>
      </c>
      <c r="L225" s="36" t="str">
        <f t="shared" si="41"/>
        <v>-</v>
      </c>
      <c r="M225" s="98">
        <f t="shared" si="38"/>
        <v>2.0536008052852104</v>
      </c>
      <c r="N225" s="37" t="str">
        <f t="shared" si="42"/>
        <v>-</v>
      </c>
      <c r="O225" s="28">
        <f t="shared" si="44"/>
        <v>2.0536008052852104</v>
      </c>
      <c r="P225" s="66" t="str">
        <f t="shared" si="39"/>
        <v>-</v>
      </c>
      <c r="Q225" s="98">
        <f t="shared" si="45"/>
        <v>4.736969722385121</v>
      </c>
      <c r="R225" s="89" t="str">
        <f t="shared" si="43"/>
        <v>-</v>
      </c>
      <c r="S225" s="28">
        <f t="shared" si="46"/>
        <v>11.873601852135064</v>
      </c>
      <c r="T225" s="89" t="str">
        <f t="shared" si="40"/>
        <v>-</v>
      </c>
    </row>
    <row r="226" spans="1:20" ht="12.75">
      <c r="A226" s="90">
        <v>39783</v>
      </c>
      <c r="B226" s="106">
        <v>0.7756944444444445</v>
      </c>
      <c r="C226" s="91">
        <v>232.21535999999998</v>
      </c>
      <c r="D226" s="28">
        <v>2.3184694444444442</v>
      </c>
      <c r="E226" s="98">
        <v>232.42868166666665</v>
      </c>
      <c r="F226" s="29">
        <v>1.665072222222222</v>
      </c>
      <c r="G226" s="28">
        <v>234.17506555555553</v>
      </c>
      <c r="H226" s="28">
        <v>2.7479194444444444</v>
      </c>
      <c r="I226" s="98">
        <f t="shared" si="36"/>
        <v>0.687298042122094</v>
      </c>
      <c r="J226" s="37" t="str">
        <f t="shared" si="41"/>
        <v>-</v>
      </c>
      <c r="K226" s="28">
        <f t="shared" si="37"/>
        <v>2.004333344429377</v>
      </c>
      <c r="L226" s="36" t="str">
        <f t="shared" si="41"/>
        <v>-</v>
      </c>
      <c r="M226" s="98">
        <f t="shared" si="38"/>
        <v>2.053728922196278</v>
      </c>
      <c r="N226" s="37" t="str">
        <f t="shared" si="42"/>
        <v>-</v>
      </c>
      <c r="O226" s="28">
        <f t="shared" si="44"/>
        <v>2.053728922196278</v>
      </c>
      <c r="P226" s="66" t="str">
        <f t="shared" si="39"/>
        <v>-</v>
      </c>
      <c r="Q226" s="98">
        <f t="shared" si="45"/>
        <v>4.745360308747749</v>
      </c>
      <c r="R226" s="89" t="str">
        <f t="shared" si="43"/>
        <v>-</v>
      </c>
      <c r="S226" s="28">
        <f t="shared" si="46"/>
        <v>11.919509821689461</v>
      </c>
      <c r="T226" s="89" t="str">
        <f t="shared" si="40"/>
        <v>-</v>
      </c>
    </row>
    <row r="227" spans="1:20" ht="12.75">
      <c r="A227" s="90">
        <v>39783</v>
      </c>
      <c r="B227" s="106">
        <v>0.7763888888888889</v>
      </c>
      <c r="C227" s="91">
        <v>232.3955711111111</v>
      </c>
      <c r="D227" s="28">
        <v>2.1863249999999996</v>
      </c>
      <c r="E227" s="98">
        <v>232.61051055555555</v>
      </c>
      <c r="F227" s="29">
        <v>1.5267305555555555</v>
      </c>
      <c r="G227" s="28">
        <v>234.35916388888887</v>
      </c>
      <c r="H227" s="28">
        <v>2.6059</v>
      </c>
      <c r="I227" s="98">
        <f t="shared" si="36"/>
        <v>0.6936964726483172</v>
      </c>
      <c r="J227" s="37" t="str">
        <f t="shared" si="41"/>
        <v>-</v>
      </c>
      <c r="K227" s="28">
        <f t="shared" si="37"/>
        <v>2.006235894848144</v>
      </c>
      <c r="L227" s="36" t="str">
        <f t="shared" si="41"/>
        <v>-</v>
      </c>
      <c r="M227" s="98">
        <f t="shared" si="38"/>
        <v>2.0538570915736107</v>
      </c>
      <c r="N227" s="37" t="str">
        <f t="shared" si="42"/>
        <v>-</v>
      </c>
      <c r="O227" s="28">
        <f t="shared" si="44"/>
        <v>2.0538570915736107</v>
      </c>
      <c r="P227" s="66" t="str">
        <f t="shared" si="39"/>
        <v>-</v>
      </c>
      <c r="Q227" s="98">
        <f t="shared" si="45"/>
        <v>4.753789459070072</v>
      </c>
      <c r="R227" s="89" t="str">
        <f t="shared" si="43"/>
        <v>-</v>
      </c>
      <c r="S227" s="28">
        <f t="shared" si="46"/>
        <v>11.965682867327672</v>
      </c>
      <c r="T227" s="89" t="str">
        <f t="shared" si="40"/>
        <v>-</v>
      </c>
    </row>
    <row r="228" spans="1:20" ht="12.75">
      <c r="A228" s="90">
        <v>39783</v>
      </c>
      <c r="B228" s="106">
        <v>0.7770833333333332</v>
      </c>
      <c r="C228" s="91">
        <v>232.57552416666667</v>
      </c>
      <c r="D228" s="28">
        <v>2.0538583333333333</v>
      </c>
      <c r="E228" s="98">
        <v>232.79207166666666</v>
      </c>
      <c r="F228" s="29">
        <v>1.3880527777777778</v>
      </c>
      <c r="G228" s="28">
        <v>234.54298777777777</v>
      </c>
      <c r="H228" s="28">
        <v>2.463552777777778</v>
      </c>
      <c r="I228" s="98">
        <f t="shared" si="36"/>
        <v>0.7001050176582514</v>
      </c>
      <c r="J228" s="37" t="str">
        <f t="shared" si="41"/>
        <v>-</v>
      </c>
      <c r="K228" s="28">
        <f t="shared" si="37"/>
        <v>2.008166542584476</v>
      </c>
      <c r="L228" s="36" t="str">
        <f t="shared" si="41"/>
        <v>-</v>
      </c>
      <c r="M228" s="98">
        <f t="shared" si="38"/>
        <v>2.053985111883689</v>
      </c>
      <c r="N228" s="37" t="str">
        <f t="shared" si="42"/>
        <v>-</v>
      </c>
      <c r="O228" s="28">
        <f t="shared" si="44"/>
        <v>2.053985111883689</v>
      </c>
      <c r="P228" s="66" t="str">
        <f t="shared" si="39"/>
        <v>-</v>
      </c>
      <c r="Q228" s="98">
        <f t="shared" si="45"/>
        <v>4.762256672126417</v>
      </c>
      <c r="R228" s="89" t="str">
        <f t="shared" si="43"/>
        <v>-</v>
      </c>
      <c r="S228" s="28">
        <f t="shared" si="46"/>
        <v>12.012119526808585</v>
      </c>
      <c r="T228" s="89" t="str">
        <f t="shared" si="40"/>
        <v>-</v>
      </c>
    </row>
    <row r="229" spans="1:20" ht="12.75">
      <c r="A229" s="90">
        <v>39783</v>
      </c>
      <c r="B229" s="106">
        <v>0.7777777777777778</v>
      </c>
      <c r="C229" s="91">
        <v>232.75522055555555</v>
      </c>
      <c r="D229" s="28">
        <v>1.9210694444444443</v>
      </c>
      <c r="E229" s="98">
        <v>232.97336666666666</v>
      </c>
      <c r="F229" s="29">
        <v>1.2490416666666668</v>
      </c>
      <c r="G229" s="28">
        <v>234.72653944444446</v>
      </c>
      <c r="H229" s="28">
        <v>2.320880555555555</v>
      </c>
      <c r="I229" s="98">
        <f t="shared" si="36"/>
        <v>0.7065211269697564</v>
      </c>
      <c r="J229" s="37" t="str">
        <f t="shared" si="41"/>
        <v>-</v>
      </c>
      <c r="K229" s="28">
        <f t="shared" si="37"/>
        <v>2.010126348387799</v>
      </c>
      <c r="L229" s="36" t="str">
        <f t="shared" si="41"/>
        <v>-</v>
      </c>
      <c r="M229" s="98">
        <f t="shared" si="38"/>
        <v>2.054113252775719</v>
      </c>
      <c r="N229" s="37" t="str">
        <f t="shared" si="42"/>
        <v>-</v>
      </c>
      <c r="O229" s="28">
        <f t="shared" si="44"/>
        <v>2.054113252775719</v>
      </c>
      <c r="P229" s="66" t="str">
        <f t="shared" si="39"/>
        <v>-</v>
      </c>
      <c r="Q229" s="98">
        <f t="shared" si="45"/>
        <v>4.770760728133275</v>
      </c>
      <c r="R229" s="89" t="str">
        <f t="shared" si="43"/>
        <v>-</v>
      </c>
      <c r="S229" s="28">
        <f t="shared" si="46"/>
        <v>12.058812945703977</v>
      </c>
      <c r="T229" s="89" t="str">
        <f t="shared" si="40"/>
        <v>-</v>
      </c>
    </row>
    <row r="230" spans="1:20" ht="12.75">
      <c r="A230" s="90">
        <v>39783</v>
      </c>
      <c r="B230" s="106">
        <v>0.7784722222222222</v>
      </c>
      <c r="C230" s="91">
        <v>232.93466166666667</v>
      </c>
      <c r="D230" s="28">
        <v>1.7879638888888887</v>
      </c>
      <c r="E230" s="98">
        <v>233.15439694444444</v>
      </c>
      <c r="F230" s="29">
        <v>1.1096972222222223</v>
      </c>
      <c r="G230" s="28">
        <v>234.90982027777778</v>
      </c>
      <c r="H230" s="28">
        <v>2.1778833333333334</v>
      </c>
      <c r="I230" s="98">
        <f t="shared" si="36"/>
        <v>0.7129500905458166</v>
      </c>
      <c r="J230" s="37" t="str">
        <f t="shared" si="41"/>
        <v>-</v>
      </c>
      <c r="K230" s="28">
        <f t="shared" si="37"/>
        <v>2.012113886633304</v>
      </c>
      <c r="L230" s="36" t="str">
        <f t="shared" si="41"/>
        <v>-</v>
      </c>
      <c r="M230" s="98">
        <f t="shared" si="38"/>
        <v>2.0542413146964087</v>
      </c>
      <c r="N230" s="37" t="str">
        <f t="shared" si="42"/>
        <v>-</v>
      </c>
      <c r="O230" s="28">
        <f t="shared" si="44"/>
        <v>2.0542413146964087</v>
      </c>
      <c r="P230" s="66" t="str">
        <f t="shared" si="39"/>
        <v>-</v>
      </c>
      <c r="Q230" s="98">
        <f t="shared" si="45"/>
        <v>4.779305291875529</v>
      </c>
      <c r="R230" s="89" t="str">
        <f t="shared" si="43"/>
        <v>-</v>
      </c>
      <c r="S230" s="28">
        <f t="shared" si="46"/>
        <v>12.105786048161633</v>
      </c>
      <c r="T230" s="89" t="str">
        <f t="shared" si="40"/>
        <v>-</v>
      </c>
    </row>
    <row r="231" spans="1:20" ht="12.75">
      <c r="A231" s="90">
        <v>39783</v>
      </c>
      <c r="B231" s="106">
        <v>0.7791666666666667</v>
      </c>
      <c r="C231" s="91">
        <v>233.1138488888889</v>
      </c>
      <c r="D231" s="28">
        <v>1.6545444444444444</v>
      </c>
      <c r="E231" s="98">
        <v>233.3351636111111</v>
      </c>
      <c r="F231" s="29">
        <v>0.9700222222222222</v>
      </c>
      <c r="G231" s="28">
        <v>235.09283194444444</v>
      </c>
      <c r="H231" s="28">
        <v>2.0345638888888886</v>
      </c>
      <c r="I231" s="98">
        <f t="shared" si="36"/>
        <v>0.7193918308588719</v>
      </c>
      <c r="J231" s="37" t="str">
        <f t="shared" si="41"/>
        <v>-</v>
      </c>
      <c r="K231" s="28">
        <f t="shared" si="37"/>
        <v>2.0141291664876544</v>
      </c>
      <c r="L231" s="36" t="str">
        <f t="shared" si="41"/>
        <v>-</v>
      </c>
      <c r="M231" s="98">
        <f t="shared" si="38"/>
        <v>2.054369570900136</v>
      </c>
      <c r="N231" s="37" t="str">
        <f t="shared" si="42"/>
        <v>-</v>
      </c>
      <c r="O231" s="28">
        <f t="shared" si="44"/>
        <v>2.054369570900136</v>
      </c>
      <c r="P231" s="66" t="str">
        <f t="shared" si="39"/>
        <v>-</v>
      </c>
      <c r="Q231" s="98">
        <f t="shared" si="45"/>
        <v>4.787890568246662</v>
      </c>
      <c r="R231" s="89" t="str">
        <f t="shared" si="43"/>
        <v>-</v>
      </c>
      <c r="S231" s="28">
        <f t="shared" si="46"/>
        <v>12.153040856714577</v>
      </c>
      <c r="T231" s="89" t="str">
        <f t="shared" si="40"/>
        <v>-</v>
      </c>
    </row>
    <row r="232" spans="1:20" ht="12.75">
      <c r="A232" s="90">
        <v>39783</v>
      </c>
      <c r="B232" s="106">
        <v>0.779861111111111</v>
      </c>
      <c r="C232" s="91">
        <v>233.2927836111111</v>
      </c>
      <c r="D232" s="28">
        <v>1.5208083333333333</v>
      </c>
      <c r="E232" s="98">
        <v>233.51566888888888</v>
      </c>
      <c r="F232" s="29">
        <v>0.8300166666666666</v>
      </c>
      <c r="G232" s="28">
        <v>235.27557611111112</v>
      </c>
      <c r="H232" s="28">
        <v>1.8909277777777778</v>
      </c>
      <c r="I232" s="98">
        <f t="shared" si="36"/>
        <v>0.7258439688434869</v>
      </c>
      <c r="J232" s="37" t="str">
        <f t="shared" si="41"/>
        <v>-</v>
      </c>
      <c r="K232" s="28">
        <f t="shared" si="37"/>
        <v>2.0161737297893616</v>
      </c>
      <c r="L232" s="36" t="str">
        <f t="shared" si="41"/>
        <v>-</v>
      </c>
      <c r="M232" s="98">
        <f t="shared" si="38"/>
        <v>2.0545002149732907</v>
      </c>
      <c r="N232" s="37" t="str">
        <f t="shared" si="42"/>
        <v>-</v>
      </c>
      <c r="O232" s="28">
        <f t="shared" si="44"/>
        <v>2.0545002149732907</v>
      </c>
      <c r="P232" s="66" t="str">
        <f t="shared" si="39"/>
        <v>-</v>
      </c>
      <c r="Q232" s="98">
        <f t="shared" si="45"/>
        <v>4.79651791360614</v>
      </c>
      <c r="R232" s="89" t="str">
        <f t="shared" si="43"/>
        <v>-</v>
      </c>
      <c r="S232" s="28">
        <f t="shared" si="46"/>
        <v>12.20058350082405</v>
      </c>
      <c r="T232" s="89" t="str">
        <f t="shared" si="40"/>
        <v>-</v>
      </c>
    </row>
    <row r="233" spans="1:20" ht="12.75">
      <c r="A233" s="90">
        <v>39783</v>
      </c>
      <c r="B233" s="106">
        <v>0.7805555555555556</v>
      </c>
      <c r="C233" s="91">
        <v>233.47146722222223</v>
      </c>
      <c r="D233" s="28">
        <v>1.3867611111111111</v>
      </c>
      <c r="E233" s="98">
        <v>233.69591416666668</v>
      </c>
      <c r="F233" s="29">
        <v>0.6896861111111111</v>
      </c>
      <c r="G233" s="28">
        <v>235.458055</v>
      </c>
      <c r="H233" s="28">
        <v>1.7469722222222224</v>
      </c>
      <c r="I233" s="98">
        <f t="shared" si="36"/>
        <v>0.7323065105600304</v>
      </c>
      <c r="J233" s="37" t="str">
        <f t="shared" si="41"/>
        <v>-</v>
      </c>
      <c r="K233" s="28">
        <f t="shared" si="37"/>
        <v>2.0182465217526167</v>
      </c>
      <c r="L233" s="36" t="str">
        <f t="shared" si="41"/>
        <v>-</v>
      </c>
      <c r="M233" s="98">
        <f t="shared" si="38"/>
        <v>2.0546294434087824</v>
      </c>
      <c r="N233" s="37" t="str">
        <f t="shared" si="42"/>
        <v>-</v>
      </c>
      <c r="O233" s="28">
        <f t="shared" si="44"/>
        <v>2.0546294434087824</v>
      </c>
      <c r="P233" s="66" t="str">
        <f t="shared" si="39"/>
        <v>-</v>
      </c>
      <c r="Q233" s="98">
        <f t="shared" si="45"/>
        <v>4.805182475721429</v>
      </c>
      <c r="R233" s="89" t="str">
        <f t="shared" si="43"/>
        <v>-</v>
      </c>
      <c r="S233" s="28">
        <f t="shared" si="46"/>
        <v>12.248390953486204</v>
      </c>
      <c r="T233" s="89" t="str">
        <f t="shared" si="40"/>
        <v>-</v>
      </c>
    </row>
    <row r="234" spans="1:20" ht="12.75">
      <c r="A234" s="90">
        <v>39783</v>
      </c>
      <c r="B234" s="106">
        <v>0.78125</v>
      </c>
      <c r="C234" s="91">
        <v>233.64990138888888</v>
      </c>
      <c r="D234" s="28">
        <v>1.2524</v>
      </c>
      <c r="E234" s="98">
        <v>233.87590083333333</v>
      </c>
      <c r="F234" s="29">
        <v>0.5490305555555556</v>
      </c>
      <c r="G234" s="28">
        <v>235.64027</v>
      </c>
      <c r="H234" s="28">
        <v>1.6027</v>
      </c>
      <c r="I234" s="98">
        <f t="shared" si="36"/>
        <v>0.7387767328889047</v>
      </c>
      <c r="J234" s="37" t="str">
        <f t="shared" si="41"/>
        <v>-</v>
      </c>
      <c r="K234" s="28">
        <f t="shared" si="37"/>
        <v>2.02034797602184</v>
      </c>
      <c r="L234" s="36" t="str">
        <f t="shared" si="41"/>
        <v>-</v>
      </c>
      <c r="M234" s="98">
        <f t="shared" si="38"/>
        <v>2.0547584984265272</v>
      </c>
      <c r="N234" s="37" t="str">
        <f t="shared" si="42"/>
        <v>-</v>
      </c>
      <c r="O234" s="28">
        <f t="shared" si="44"/>
        <v>2.0547584984265272</v>
      </c>
      <c r="P234" s="66" t="str">
        <f t="shared" si="39"/>
        <v>-</v>
      </c>
      <c r="Q234" s="98">
        <f t="shared" si="45"/>
        <v>4.8138832073372715</v>
      </c>
      <c r="R234" s="89" t="str">
        <f t="shared" si="43"/>
        <v>-</v>
      </c>
      <c r="S234" s="28">
        <f t="shared" si="46"/>
        <v>12.29645703426044</v>
      </c>
      <c r="T234" s="89" t="str">
        <f t="shared" si="40"/>
        <v>-</v>
      </c>
    </row>
    <row r="235" spans="1:20" ht="12.75">
      <c r="A235" s="90">
        <v>39783</v>
      </c>
      <c r="B235" s="106">
        <v>0.7819444444444444</v>
      </c>
      <c r="C235" s="91">
        <v>233.82808722222222</v>
      </c>
      <c r="D235" s="28">
        <v>1.1177333333333335</v>
      </c>
      <c r="E235" s="98">
        <v>234.05563083333334</v>
      </c>
      <c r="F235" s="29">
        <v>0.4080527777777778</v>
      </c>
      <c r="G235" s="28">
        <v>235.82222305555555</v>
      </c>
      <c r="H235" s="28">
        <v>1.4581166666666667</v>
      </c>
      <c r="I235" s="98">
        <f t="shared" si="36"/>
        <v>0.7452601860368666</v>
      </c>
      <c r="J235" s="37" t="str">
        <f t="shared" si="41"/>
        <v>-</v>
      </c>
      <c r="K235" s="28">
        <f t="shared" si="37"/>
        <v>2.022478098978687</v>
      </c>
      <c r="L235" s="36" t="str">
        <f t="shared" si="41"/>
        <v>-</v>
      </c>
      <c r="M235" s="98">
        <f t="shared" si="38"/>
        <v>2.0548886012066916</v>
      </c>
      <c r="N235" s="37" t="str">
        <f t="shared" si="42"/>
        <v>-</v>
      </c>
      <c r="O235" s="28">
        <f t="shared" si="44"/>
        <v>2.0548886012066916</v>
      </c>
      <c r="P235" s="66" t="str">
        <f t="shared" si="39"/>
        <v>-</v>
      </c>
      <c r="Q235" s="98">
        <f t="shared" si="45"/>
        <v>4.8226268862222454</v>
      </c>
      <c r="R235" s="89" t="str">
        <f t="shared" si="43"/>
        <v>-</v>
      </c>
      <c r="S235" s="28">
        <f t="shared" si="46"/>
        <v>12.344820577354211</v>
      </c>
      <c r="T235" s="89" t="str">
        <f t="shared" si="40"/>
        <v>-</v>
      </c>
    </row>
    <row r="236" spans="1:20" ht="12.75">
      <c r="A236" s="90">
        <v>39783</v>
      </c>
      <c r="B236" s="106">
        <v>0.782638888888889</v>
      </c>
      <c r="C236" s="91">
        <v>234.0060263888889</v>
      </c>
      <c r="D236" s="28">
        <v>0.9827583333333333</v>
      </c>
      <c r="E236" s="98">
        <v>234.23510527777776</v>
      </c>
      <c r="F236" s="29">
        <v>0.2667555555555556</v>
      </c>
      <c r="G236" s="28">
        <v>236.00391611111112</v>
      </c>
      <c r="H236" s="28">
        <v>1.3132194444444445</v>
      </c>
      <c r="I236" s="98">
        <f t="shared" si="36"/>
        <v>0.7517514168987559</v>
      </c>
      <c r="J236" s="37" t="str">
        <f t="shared" si="41"/>
        <v>-</v>
      </c>
      <c r="K236" s="28">
        <f t="shared" si="37"/>
        <v>2.0246368706219853</v>
      </c>
      <c r="L236" s="36" t="str">
        <f t="shared" si="41"/>
        <v>-</v>
      </c>
      <c r="M236" s="98">
        <f t="shared" si="38"/>
        <v>2.055017429401169</v>
      </c>
      <c r="N236" s="37" t="str">
        <f t="shared" si="42"/>
        <v>-</v>
      </c>
      <c r="O236" s="28">
        <f t="shared" si="44"/>
        <v>2.055017429401169</v>
      </c>
      <c r="P236" s="66" t="str">
        <f t="shared" si="39"/>
        <v>-</v>
      </c>
      <c r="Q236" s="98">
        <f t="shared" si="45"/>
        <v>4.8314057169219105</v>
      </c>
      <c r="R236" s="89" t="str">
        <f t="shared" si="43"/>
        <v>-</v>
      </c>
      <c r="S236" s="28">
        <f t="shared" si="46"/>
        <v>12.393439805341828</v>
      </c>
      <c r="T236" s="89" t="str">
        <f t="shared" si="40"/>
        <v>-</v>
      </c>
    </row>
    <row r="237" spans="1:20" ht="12.75">
      <c r="A237" s="90">
        <v>39783</v>
      </c>
      <c r="B237" s="106">
        <v>0.7833333333333333</v>
      </c>
      <c r="C237" s="91">
        <v>234.18372055555557</v>
      </c>
      <c r="D237" s="28">
        <v>0.8474777777777778</v>
      </c>
      <c r="E237" s="98">
        <v>234.4143263888889</v>
      </c>
      <c r="F237" s="29">
        <v>0.12513611111111111</v>
      </c>
      <c r="G237" s="28">
        <v>236.18535055555557</v>
      </c>
      <c r="H237" s="28">
        <v>1.1680111111111111</v>
      </c>
      <c r="I237" s="98">
        <f t="shared" si="36"/>
        <v>0.7582558923942305</v>
      </c>
      <c r="J237" s="37" t="str">
        <f t="shared" si="41"/>
        <v>-</v>
      </c>
      <c r="K237" s="28">
        <f t="shared" si="37"/>
        <v>2.026823718817453</v>
      </c>
      <c r="L237" s="36" t="str">
        <f t="shared" si="41"/>
        <v>-</v>
      </c>
      <c r="M237" s="98">
        <f t="shared" si="38"/>
        <v>2.0551469054267746</v>
      </c>
      <c r="N237" s="37" t="str">
        <f t="shared" si="42"/>
        <v>-</v>
      </c>
      <c r="O237" s="28">
        <f t="shared" si="44"/>
        <v>2.0551469054267746</v>
      </c>
      <c r="P237" s="66" t="str">
        <f t="shared" si="39"/>
        <v>-</v>
      </c>
      <c r="Q237" s="98">
        <f t="shared" si="45"/>
        <v>4.840226516638458</v>
      </c>
      <c r="R237" s="89" t="str">
        <f t="shared" si="43"/>
        <v>-</v>
      </c>
      <c r="S237" s="28">
        <f t="shared" si="46"/>
        <v>12.44235376743833</v>
      </c>
      <c r="T237" s="89" t="str">
        <f t="shared" si="40"/>
        <v>-</v>
      </c>
    </row>
    <row r="238" spans="1:20" ht="12.75">
      <c r="A238" s="90">
        <v>39783</v>
      </c>
      <c r="B238" s="106">
        <v>0.7840277777777778</v>
      </c>
      <c r="C238" s="91">
        <v>234.36117083333332</v>
      </c>
      <c r="D238" s="28">
        <v>0.7118916666666666</v>
      </c>
      <c r="E238" s="98">
        <v>234.5932952777778</v>
      </c>
      <c r="F238" s="29">
        <v>-0.0168</v>
      </c>
      <c r="G238" s="28">
        <v>236.3665286111111</v>
      </c>
      <c r="H238" s="28">
        <v>1.0224972222222222</v>
      </c>
      <c r="I238" s="98">
        <f t="shared" si="36"/>
        <v>0.7647683269669773</v>
      </c>
      <c r="J238" s="37" t="str">
        <f t="shared" si="41"/>
        <v>-</v>
      </c>
      <c r="K238" s="28">
        <f t="shared" si="37"/>
        <v>2.0290402937987095</v>
      </c>
      <c r="L238" s="36" t="str">
        <f t="shared" si="41"/>
        <v>-</v>
      </c>
      <c r="M238" s="98">
        <f t="shared" si="38"/>
        <v>2.0552777754469664</v>
      </c>
      <c r="N238" s="37" t="str">
        <f t="shared" si="42"/>
        <v>-</v>
      </c>
      <c r="O238" s="28">
        <f t="shared" si="44"/>
        <v>2.0552777754469664</v>
      </c>
      <c r="P238" s="66" t="str">
        <f t="shared" si="39"/>
        <v>-</v>
      </c>
      <c r="Q238" s="98">
        <f t="shared" si="45"/>
        <v>4.849086396212654</v>
      </c>
      <c r="R238" s="89" t="str">
        <f t="shared" si="43"/>
        <v>-</v>
      </c>
      <c r="S238" s="28">
        <f t="shared" si="46"/>
        <v>12.491545366219636</v>
      </c>
      <c r="T238" s="89" t="str">
        <f t="shared" si="40"/>
        <v>-</v>
      </c>
    </row>
    <row r="239" spans="1:20" ht="12.75">
      <c r="A239" s="90">
        <v>39783</v>
      </c>
      <c r="B239" s="106">
        <v>0.7847222222222222</v>
      </c>
      <c r="C239" s="91">
        <v>234.53837916666666</v>
      </c>
      <c r="D239" s="28">
        <v>0.5760055555555555</v>
      </c>
      <c r="E239" s="98">
        <v>234.7720138888889</v>
      </c>
      <c r="F239" s="29">
        <v>-0.15905277777777777</v>
      </c>
      <c r="G239" s="28">
        <v>236.54745222222223</v>
      </c>
      <c r="H239" s="28">
        <v>0.876675</v>
      </c>
      <c r="I239" s="98">
        <f t="shared" si="36"/>
        <v>0.771294020113375</v>
      </c>
      <c r="J239" s="37" t="str">
        <f t="shared" si="41"/>
        <v>-</v>
      </c>
      <c r="K239" s="28">
        <f t="shared" si="37"/>
        <v>2.031284983880115</v>
      </c>
      <c r="L239" s="36" t="str">
        <f t="shared" si="41"/>
        <v>-</v>
      </c>
      <c r="M239" s="98">
        <f t="shared" si="38"/>
        <v>2.055408433488863</v>
      </c>
      <c r="N239" s="37" t="str">
        <f t="shared" si="42"/>
        <v>-</v>
      </c>
      <c r="O239" s="28">
        <f t="shared" si="44"/>
        <v>2.055408433488863</v>
      </c>
      <c r="P239" s="66" t="str">
        <f t="shared" si="39"/>
        <v>-</v>
      </c>
      <c r="Q239" s="98">
        <f t="shared" si="45"/>
        <v>4.857987437482353</v>
      </c>
      <c r="R239" s="89" t="str">
        <f t="shared" si="43"/>
        <v>-</v>
      </c>
      <c r="S239" s="28">
        <f t="shared" si="46"/>
        <v>12.541029886822304</v>
      </c>
      <c r="T239" s="89" t="str">
        <f t="shared" si="40"/>
        <v>-</v>
      </c>
    </row>
    <row r="240" spans="1:20" ht="12.75">
      <c r="A240" s="90">
        <v>39783</v>
      </c>
      <c r="B240" s="106">
        <v>0.7854166666666668</v>
      </c>
      <c r="C240" s="91">
        <v>234.71534666666665</v>
      </c>
      <c r="D240" s="28">
        <v>0.4398194444444445</v>
      </c>
      <c r="E240" s="98">
        <v>234.95048388888887</v>
      </c>
      <c r="F240" s="29">
        <v>-0.30161944444444444</v>
      </c>
      <c r="G240" s="28">
        <v>236.72812305555556</v>
      </c>
      <c r="H240" s="28">
        <v>0.73055</v>
      </c>
      <c r="I240" s="98">
        <f t="shared" si="36"/>
        <v>0.77783050033598</v>
      </c>
      <c r="J240" s="37" t="str">
        <f t="shared" si="41"/>
        <v>-</v>
      </c>
      <c r="K240" s="28">
        <f t="shared" si="37"/>
        <v>2.0335588809074148</v>
      </c>
      <c r="L240" s="36" t="str">
        <f t="shared" si="41"/>
        <v>-</v>
      </c>
      <c r="M240" s="98">
        <f t="shared" si="38"/>
        <v>2.055540081497487</v>
      </c>
      <c r="N240" s="37" t="str">
        <f t="shared" si="42"/>
        <v>-</v>
      </c>
      <c r="O240" s="28">
        <f t="shared" si="44"/>
        <v>2.055540081497487</v>
      </c>
      <c r="P240" s="66" t="str">
        <f t="shared" si="39"/>
        <v>-</v>
      </c>
      <c r="Q240" s="98">
        <f t="shared" si="45"/>
        <v>4.866929462740882</v>
      </c>
      <c r="R240" s="89" t="str">
        <f t="shared" si="43"/>
        <v>-</v>
      </c>
      <c r="S240" s="28">
        <f t="shared" si="46"/>
        <v>12.590805842491312</v>
      </c>
      <c r="T240" s="89" t="str">
        <f t="shared" si="40"/>
        <v>-</v>
      </c>
    </row>
    <row r="241" spans="1:20" ht="12.75">
      <c r="A241" s="90">
        <v>39783</v>
      </c>
      <c r="B241" s="106">
        <v>0.7861111111111111</v>
      </c>
      <c r="C241" s="91">
        <v>234.892075</v>
      </c>
      <c r="D241" s="28">
        <v>0.3033361111111111</v>
      </c>
      <c r="E241" s="98">
        <v>235.1287066666667</v>
      </c>
      <c r="F241" s="29">
        <v>-0.4444972222222222</v>
      </c>
      <c r="G241" s="28">
        <v>236.9085425</v>
      </c>
      <c r="H241" s="28">
        <v>0.5841222222222222</v>
      </c>
      <c r="I241" s="98">
        <f t="shared" si="36"/>
        <v>0.784377689768987</v>
      </c>
      <c r="J241" s="37" t="str">
        <f t="shared" si="41"/>
        <v>-</v>
      </c>
      <c r="K241" s="28">
        <f t="shared" si="37"/>
        <v>2.035860992604977</v>
      </c>
      <c r="L241" s="36" t="str">
        <f t="shared" si="41"/>
        <v>-</v>
      </c>
      <c r="M241" s="98">
        <f t="shared" si="38"/>
        <v>2.055671123156427</v>
      </c>
      <c r="N241" s="37" t="str">
        <f t="shared" si="42"/>
        <v>-</v>
      </c>
      <c r="O241" s="28">
        <f t="shared" si="44"/>
        <v>2.055671123156427</v>
      </c>
      <c r="P241" s="66" t="str">
        <f t="shared" si="39"/>
        <v>-</v>
      </c>
      <c r="Q241" s="98">
        <f t="shared" si="45"/>
        <v>4.875909805530391</v>
      </c>
      <c r="R241" s="89" t="str">
        <f t="shared" si="43"/>
        <v>-</v>
      </c>
      <c r="S241" s="28">
        <f t="shared" si="46"/>
        <v>12.640860793708352</v>
      </c>
      <c r="T241" s="89" t="str">
        <f t="shared" si="40"/>
        <v>-</v>
      </c>
    </row>
    <row r="242" spans="1:20" ht="12.75">
      <c r="A242" s="90">
        <v>39783</v>
      </c>
      <c r="B242" s="106">
        <v>0.7868055555555555</v>
      </c>
      <c r="C242" s="91">
        <v>235.06856527777776</v>
      </c>
      <c r="D242" s="28">
        <v>0.16655555555555554</v>
      </c>
      <c r="E242" s="98">
        <v>235.3066838888889</v>
      </c>
      <c r="F242" s="29">
        <v>-0.5876833333333333</v>
      </c>
      <c r="G242" s="28">
        <v>237.08871305555556</v>
      </c>
      <c r="H242" s="28">
        <v>0.4373916666666667</v>
      </c>
      <c r="I242" s="98">
        <f t="shared" si="36"/>
        <v>0.7909331133903252</v>
      </c>
      <c r="J242" s="37" t="str">
        <f t="shared" si="41"/>
        <v>-</v>
      </c>
      <c r="K242" s="28">
        <f t="shared" si="37"/>
        <v>2.038192403367615</v>
      </c>
      <c r="L242" s="36" t="str">
        <f t="shared" si="41"/>
        <v>-</v>
      </c>
      <c r="M242" s="98">
        <f t="shared" si="38"/>
        <v>2.0558007041911877</v>
      </c>
      <c r="N242" s="37" t="str">
        <f t="shared" si="42"/>
        <v>-</v>
      </c>
      <c r="O242" s="28">
        <f t="shared" si="44"/>
        <v>2.0558007041911877</v>
      </c>
      <c r="P242" s="66" t="str">
        <f t="shared" si="39"/>
        <v>-</v>
      </c>
      <c r="Q242" s="98">
        <f t="shared" si="45"/>
        <v>4.8849262209491275</v>
      </c>
      <c r="R242" s="89" t="str">
        <f t="shared" si="43"/>
        <v>-</v>
      </c>
      <c r="S242" s="28">
        <f t="shared" si="46"/>
        <v>12.691182698569342</v>
      </c>
      <c r="T242" s="89" t="str">
        <f t="shared" si="40"/>
        <v>-</v>
      </c>
    </row>
    <row r="243" spans="1:20" ht="12.75">
      <c r="A243" s="90">
        <v>39783</v>
      </c>
      <c r="B243" s="106">
        <v>0.7875</v>
      </c>
      <c r="C243" s="91">
        <v>235.24481972222222</v>
      </c>
      <c r="D243" s="28">
        <v>0.029477777777777776</v>
      </c>
      <c r="E243" s="98">
        <v>235.48441749999998</v>
      </c>
      <c r="F243" s="29">
        <v>-0.7311805555555556</v>
      </c>
      <c r="G243" s="28">
        <v>237.2686363888889</v>
      </c>
      <c r="H243" s="28">
        <v>0.29036388888888887</v>
      </c>
      <c r="I243" s="98">
        <f t="shared" si="36"/>
        <v>0.797499341285219</v>
      </c>
      <c r="J243" s="37" t="str">
        <f t="shared" si="41"/>
        <v>-</v>
      </c>
      <c r="K243" s="28">
        <f t="shared" si="37"/>
        <v>2.0405529825781543</v>
      </c>
      <c r="L243" s="36" t="str">
        <f t="shared" si="41"/>
        <v>-</v>
      </c>
      <c r="M243" s="98">
        <f t="shared" si="38"/>
        <v>2.0559325494279923</v>
      </c>
      <c r="N243" s="37" t="str">
        <f t="shared" si="42"/>
        <v>-</v>
      </c>
      <c r="O243" s="28">
        <f t="shared" si="44"/>
        <v>2.0559325494279923</v>
      </c>
      <c r="P243" s="66" t="str">
        <f t="shared" si="39"/>
        <v>-</v>
      </c>
      <c r="Q243" s="98">
        <f t="shared" si="45"/>
        <v>4.893984873291366</v>
      </c>
      <c r="R243" s="89" t="str">
        <f t="shared" si="43"/>
        <v>-</v>
      </c>
      <c r="S243" s="28">
        <f t="shared" si="46"/>
        <v>12.741805705301559</v>
      </c>
      <c r="T243" s="89" t="str">
        <f t="shared" si="40"/>
        <v>-</v>
      </c>
    </row>
    <row r="244" spans="1:20" ht="12.75">
      <c r="A244" s="90">
        <v>39783</v>
      </c>
      <c r="B244" s="106">
        <v>0.7881944444444445</v>
      </c>
      <c r="C244" s="91">
        <v>235.4208397222222</v>
      </c>
      <c r="D244" s="28">
        <v>-0.10789166666666668</v>
      </c>
      <c r="E244" s="98">
        <v>235.66190916666667</v>
      </c>
      <c r="F244" s="29">
        <v>-0.8749833333333333</v>
      </c>
      <c r="G244" s="28">
        <v>237.44831444444443</v>
      </c>
      <c r="H244" s="28">
        <v>0.14304166666666668</v>
      </c>
      <c r="I244" s="98">
        <f t="shared" si="36"/>
        <v>0.8040764631720653</v>
      </c>
      <c r="J244" s="37" t="str">
        <f t="shared" si="41"/>
        <v>-</v>
      </c>
      <c r="K244" s="28">
        <f t="shared" si="37"/>
        <v>2.042942566381427</v>
      </c>
      <c r="L244" s="36" t="str">
        <f t="shared" si="41"/>
        <v>-</v>
      </c>
      <c r="M244" s="98">
        <f t="shared" si="38"/>
        <v>2.056065306580942</v>
      </c>
      <c r="N244" s="37" t="str">
        <f t="shared" si="42"/>
        <v>-</v>
      </c>
      <c r="O244" s="28">
        <f t="shared" si="44"/>
        <v>2.056065306580942</v>
      </c>
      <c r="P244" s="66" t="str">
        <f t="shared" si="39"/>
        <v>-</v>
      </c>
      <c r="Q244" s="98">
        <f t="shared" si="45"/>
        <v>4.903084336134435</v>
      </c>
      <c r="R244" s="89" t="str">
        <f t="shared" si="43"/>
        <v>-</v>
      </c>
      <c r="S244" s="28">
        <f t="shared" si="46"/>
        <v>12.792723794387358</v>
      </c>
      <c r="T244" s="89" t="str">
        <f t="shared" si="40"/>
        <v>-</v>
      </c>
    </row>
    <row r="245" spans="1:20" ht="12.75">
      <c r="A245" s="90">
        <v>39783</v>
      </c>
      <c r="B245" s="106">
        <v>0.7888888888888889</v>
      </c>
      <c r="C245" s="91">
        <v>235.5966263888889</v>
      </c>
      <c r="D245" s="28">
        <v>-0.24555</v>
      </c>
      <c r="E245" s="98">
        <v>235.83916055555557</v>
      </c>
      <c r="F245" s="29">
        <v>-1.0190916666666665</v>
      </c>
      <c r="G245" s="28">
        <v>237.6277488888889</v>
      </c>
      <c r="H245" s="28">
        <v>-0.004580555555555555</v>
      </c>
      <c r="I245" s="98">
        <f t="shared" si="36"/>
        <v>0.8106673018669962</v>
      </c>
      <c r="J245" s="37" t="str">
        <f t="shared" si="41"/>
        <v>-</v>
      </c>
      <c r="K245" s="28">
        <f t="shared" si="37"/>
        <v>2.045360394595833</v>
      </c>
      <c r="L245" s="36" t="str">
        <f t="shared" si="41"/>
        <v>-</v>
      </c>
      <c r="M245" s="98">
        <f t="shared" si="38"/>
        <v>2.0561960311382115</v>
      </c>
      <c r="N245" s="37" t="str">
        <f t="shared" si="42"/>
        <v>-</v>
      </c>
      <c r="O245" s="28">
        <f t="shared" si="44"/>
        <v>2.0561960311382115</v>
      </c>
      <c r="P245" s="66" t="str">
        <f t="shared" si="39"/>
        <v>-</v>
      </c>
      <c r="Q245" s="98">
        <f t="shared" si="45"/>
        <v>4.912223727601041</v>
      </c>
      <c r="R245" s="89" t="str">
        <f t="shared" si="43"/>
        <v>-</v>
      </c>
      <c r="S245" s="28">
        <f t="shared" si="46"/>
        <v>12.843935530065794</v>
      </c>
      <c r="T245" s="89" t="str">
        <f t="shared" si="40"/>
        <v>-</v>
      </c>
    </row>
    <row r="246" spans="1:20" ht="12.75">
      <c r="A246" s="90">
        <v>39783</v>
      </c>
      <c r="B246" s="106">
        <v>0.7895833333333333</v>
      </c>
      <c r="C246" s="91">
        <v>235.77218166666668</v>
      </c>
      <c r="D246" s="28">
        <v>-0.3835</v>
      </c>
      <c r="E246" s="98">
        <v>236.01617305555556</v>
      </c>
      <c r="F246" s="29">
        <v>-1.1635027777777778</v>
      </c>
      <c r="G246" s="28">
        <v>237.80694194444445</v>
      </c>
      <c r="H246" s="28">
        <v>-0.15249166666666666</v>
      </c>
      <c r="I246" s="98">
        <f t="shared" si="36"/>
        <v>0.8172663960857371</v>
      </c>
      <c r="J246" s="37" t="str">
        <f t="shared" si="41"/>
        <v>-</v>
      </c>
      <c r="K246" s="28">
        <f t="shared" si="37"/>
        <v>2.047808106051839</v>
      </c>
      <c r="L246" s="36" t="str">
        <f t="shared" si="41"/>
        <v>-</v>
      </c>
      <c r="M246" s="98">
        <f t="shared" si="38"/>
        <v>2.056329372854835</v>
      </c>
      <c r="N246" s="37" t="str">
        <f t="shared" si="42"/>
        <v>-</v>
      </c>
      <c r="O246" s="28">
        <f t="shared" si="44"/>
        <v>2.056329372854835</v>
      </c>
      <c r="P246" s="66" t="str">
        <f t="shared" si="39"/>
        <v>-</v>
      </c>
      <c r="Q246" s="98">
        <f t="shared" si="45"/>
        <v>4.921403874992411</v>
      </c>
      <c r="R246" s="89" t="str">
        <f t="shared" si="43"/>
        <v>-</v>
      </c>
      <c r="S246" s="28">
        <f t="shared" si="46"/>
        <v>12.895442553985095</v>
      </c>
      <c r="T246" s="89" t="str">
        <f t="shared" si="40"/>
        <v>-</v>
      </c>
    </row>
    <row r="247" spans="1:20" ht="12.75">
      <c r="A247" s="90">
        <v>39783</v>
      </c>
      <c r="B247" s="106">
        <v>0.7902777777777777</v>
      </c>
      <c r="C247" s="91">
        <v>235.9475072222222</v>
      </c>
      <c r="D247" s="28">
        <v>-0.521738888888889</v>
      </c>
      <c r="E247" s="98">
        <v>236.1929488888889</v>
      </c>
      <c r="F247" s="29">
        <v>-1.308213888888889</v>
      </c>
      <c r="G247" s="28">
        <v>237.98589527777776</v>
      </c>
      <c r="H247" s="28">
        <v>-0.3006972222222222</v>
      </c>
      <c r="I247" s="98">
        <f t="shared" si="36"/>
        <v>0.8238739159881417</v>
      </c>
      <c r="J247" s="37" t="str">
        <f t="shared" si="41"/>
        <v>-</v>
      </c>
      <c r="K247" s="28">
        <f t="shared" si="37"/>
        <v>2.0502843903657255</v>
      </c>
      <c r="L247" s="36" t="str">
        <f t="shared" si="41"/>
        <v>-</v>
      </c>
      <c r="M247" s="98">
        <f t="shared" si="38"/>
        <v>2.05646054996552</v>
      </c>
      <c r="N247" s="37" t="str">
        <f t="shared" si="42"/>
        <v>-</v>
      </c>
      <c r="O247" s="28">
        <f t="shared" si="44"/>
        <v>2.05646054996552</v>
      </c>
      <c r="P247" s="66" t="str">
        <f t="shared" si="39"/>
        <v>-</v>
      </c>
      <c r="Q247" s="98">
        <f t="shared" si="45"/>
        <v>4.930618856319388</v>
      </c>
      <c r="R247" s="89" t="str">
        <f t="shared" si="43"/>
        <v>-</v>
      </c>
      <c r="S247" s="28">
        <f t="shared" si="46"/>
        <v>12.947215736913565</v>
      </c>
      <c r="T247" s="89" t="str">
        <f t="shared" si="40"/>
        <v>-</v>
      </c>
    </row>
    <row r="248" spans="1:20" ht="12.75">
      <c r="A248" s="90">
        <v>39783</v>
      </c>
      <c r="B248" s="106">
        <v>0.7909722222222223</v>
      </c>
      <c r="C248" s="91">
        <v>236.12260416666666</v>
      </c>
      <c r="D248" s="28">
        <v>-0.6602638888888889</v>
      </c>
      <c r="E248" s="98">
        <v>236.36948944444444</v>
      </c>
      <c r="F248" s="29">
        <v>-1.453225</v>
      </c>
      <c r="G248" s="28">
        <v>238.16461083333334</v>
      </c>
      <c r="H248" s="28">
        <v>-0.44919166666666666</v>
      </c>
      <c r="I248" s="98">
        <f t="shared" si="36"/>
        <v>0.8304926000747537</v>
      </c>
      <c r="J248" s="37" t="str">
        <f t="shared" si="41"/>
        <v>-</v>
      </c>
      <c r="K248" s="28">
        <f t="shared" si="37"/>
        <v>2.0527900761981908</v>
      </c>
      <c r="L248" s="36" t="str">
        <f t="shared" si="41"/>
        <v>-</v>
      </c>
      <c r="M248" s="98">
        <f t="shared" si="38"/>
        <v>2.0565925871012953</v>
      </c>
      <c r="N248" s="37" t="str">
        <f t="shared" si="42"/>
        <v>-</v>
      </c>
      <c r="O248" s="28">
        <f t="shared" si="44"/>
        <v>2.0565925871012953</v>
      </c>
      <c r="P248" s="66" t="str">
        <f t="shared" si="39"/>
        <v>-</v>
      </c>
      <c r="Q248" s="98">
        <f t="shared" si="45"/>
        <v>4.93987526337424</v>
      </c>
      <c r="R248" s="89" t="str">
        <f t="shared" si="43"/>
        <v>-</v>
      </c>
      <c r="S248" s="28">
        <f t="shared" si="46"/>
        <v>12.999291843537614</v>
      </c>
      <c r="T248" s="89" t="str">
        <f t="shared" si="40"/>
        <v>-</v>
      </c>
    </row>
    <row r="249" spans="1:20" ht="12.75">
      <c r="A249" s="90">
        <v>39783</v>
      </c>
      <c r="B249" s="106">
        <v>0.7916666666666666</v>
      </c>
      <c r="C249" s="91">
        <v>236.29747444444445</v>
      </c>
      <c r="D249" s="28">
        <v>-0.7990722222222222</v>
      </c>
      <c r="E249" s="98">
        <v>236.54579638888887</v>
      </c>
      <c r="F249" s="29">
        <v>-1.5985333333333336</v>
      </c>
      <c r="G249" s="28">
        <v>238.34309055555556</v>
      </c>
      <c r="H249" s="28">
        <v>-0.5979722222222222</v>
      </c>
      <c r="I249" s="98">
        <f t="shared" si="36"/>
        <v>0.8371223709907809</v>
      </c>
      <c r="J249" s="37" t="str">
        <f t="shared" si="41"/>
        <v>-</v>
      </c>
      <c r="K249" s="28">
        <f t="shared" si="37"/>
        <v>2.0553248381124125</v>
      </c>
      <c r="L249" s="36" t="str">
        <f t="shared" si="41"/>
        <v>-</v>
      </c>
      <c r="M249" s="98">
        <f t="shared" si="38"/>
        <v>2.056725528080675</v>
      </c>
      <c r="N249" s="37" t="str">
        <f t="shared" si="42"/>
        <v>-</v>
      </c>
      <c r="O249" s="28">
        <f t="shared" si="44"/>
        <v>2.056725528080675</v>
      </c>
      <c r="P249" s="66" t="str">
        <f t="shared" si="39"/>
        <v>-</v>
      </c>
      <c r="Q249" s="98">
        <f t="shared" si="45"/>
        <v>4.9491727371838685</v>
      </c>
      <c r="R249" s="89" t="str">
        <f t="shared" si="43"/>
        <v>-</v>
      </c>
      <c r="S249" s="28">
        <f t="shared" si="46"/>
        <v>13.051670157089463</v>
      </c>
      <c r="T249" s="89" t="str">
        <f t="shared" si="40"/>
        <v>-</v>
      </c>
    </row>
    <row r="250" spans="1:20" ht="12.75">
      <c r="A250" s="90">
        <v>39783</v>
      </c>
      <c r="B250" s="106">
        <v>0.7923611111111111</v>
      </c>
      <c r="C250" s="91">
        <v>236.47211944444444</v>
      </c>
      <c r="D250" s="28">
        <v>-0.9381638888888889</v>
      </c>
      <c r="E250" s="98">
        <v>236.72187194444444</v>
      </c>
      <c r="F250" s="29">
        <v>-1.744138888888889</v>
      </c>
      <c r="G250" s="28">
        <v>238.52133666666668</v>
      </c>
      <c r="H250" s="28">
        <v>-0.7470388888888888</v>
      </c>
      <c r="I250" s="98">
        <f t="shared" si="36"/>
        <v>0.8437634808824565</v>
      </c>
      <c r="J250" s="37" t="str">
        <f t="shared" si="41"/>
        <v>-</v>
      </c>
      <c r="K250" s="28">
        <f t="shared" si="37"/>
        <v>2.057889179699938</v>
      </c>
      <c r="L250" s="36" t="str">
        <f t="shared" si="41"/>
        <v>-</v>
      </c>
      <c r="M250" s="98">
        <f t="shared" si="38"/>
        <v>2.056859173791369</v>
      </c>
      <c r="N250" s="37" t="str">
        <f t="shared" si="42"/>
        <v>-</v>
      </c>
      <c r="O250" s="28">
        <f t="shared" si="44"/>
        <v>2.057889179699938</v>
      </c>
      <c r="P250" s="66" t="str">
        <f t="shared" si="39"/>
        <v>-</v>
      </c>
      <c r="Q250" s="98">
        <f t="shared" si="45"/>
        <v>4.9585118343737635</v>
      </c>
      <c r="R250" s="89" t="str">
        <f t="shared" si="43"/>
        <v>-</v>
      </c>
      <c r="S250" s="28">
        <f t="shared" si="46"/>
        <v>13.104354906874386</v>
      </c>
      <c r="T250" s="89" t="str">
        <f t="shared" si="40"/>
        <v>-</v>
      </c>
    </row>
    <row r="251" spans="1:20" ht="12.75">
      <c r="A251" s="90">
        <v>39783</v>
      </c>
      <c r="B251" s="106">
        <v>0.7930555555555556</v>
      </c>
      <c r="C251" s="91">
        <v>236.6465413888889</v>
      </c>
      <c r="D251" s="28">
        <v>-1.077536111111111</v>
      </c>
      <c r="E251" s="98">
        <v>236.8977175</v>
      </c>
      <c r="F251" s="29">
        <v>-1.8900388888888888</v>
      </c>
      <c r="G251" s="28">
        <v>238.69935083333334</v>
      </c>
      <c r="H251" s="28">
        <v>-0.8963916666666666</v>
      </c>
      <c r="I251" s="98">
        <f t="shared" si="36"/>
        <v>0.8504156879165847</v>
      </c>
      <c r="J251" s="37" t="str">
        <f t="shared" si="41"/>
        <v>-</v>
      </c>
      <c r="K251" s="28">
        <f t="shared" si="37"/>
        <v>2.0604819791970064</v>
      </c>
      <c r="L251" s="36" t="str">
        <f t="shared" si="41"/>
        <v>-</v>
      </c>
      <c r="M251" s="98">
        <f t="shared" si="38"/>
        <v>2.056992227288138</v>
      </c>
      <c r="N251" s="37" t="str">
        <f t="shared" si="42"/>
        <v>-</v>
      </c>
      <c r="O251" s="28">
        <f t="shared" si="44"/>
        <v>2.0604819791970064</v>
      </c>
      <c r="P251" s="66" t="str">
        <f t="shared" si="39"/>
        <v>-</v>
      </c>
      <c r="Q251" s="98">
        <f t="shared" si="45"/>
        <v>4.967889894401729</v>
      </c>
      <c r="R251" s="89" t="str">
        <f t="shared" si="43"/>
        <v>-</v>
      </c>
      <c r="S251" s="28">
        <f t="shared" si="46"/>
        <v>13.157333343847215</v>
      </c>
      <c r="T251" s="89" t="str">
        <f t="shared" si="40"/>
        <v>-</v>
      </c>
    </row>
    <row r="252" spans="1:20" ht="12.75">
      <c r="A252" s="90">
        <v>39783</v>
      </c>
      <c r="B252" s="106">
        <v>0.79375</v>
      </c>
      <c r="C252" s="91">
        <v>236.82074111111112</v>
      </c>
      <c r="D252" s="28">
        <v>-1.2171861111111113</v>
      </c>
      <c r="E252" s="98">
        <v>237.07333472222223</v>
      </c>
      <c r="F252" s="29">
        <v>-2.0362277777777775</v>
      </c>
      <c r="G252" s="28">
        <v>238.87713472222222</v>
      </c>
      <c r="H252" s="28">
        <v>-1.0460250000000002</v>
      </c>
      <c r="I252" s="98">
        <f t="shared" si="36"/>
        <v>0.8570765889940215</v>
      </c>
      <c r="J252" s="37" t="str">
        <f t="shared" si="41"/>
        <v>-</v>
      </c>
      <c r="K252" s="28">
        <f t="shared" si="37"/>
        <v>2.063104015972092</v>
      </c>
      <c r="L252" s="36" t="str">
        <f t="shared" si="41"/>
        <v>-</v>
      </c>
      <c r="M252" s="98">
        <f t="shared" si="38"/>
        <v>2.0571245084567544</v>
      </c>
      <c r="N252" s="37" t="str">
        <f t="shared" si="42"/>
        <v>-</v>
      </c>
      <c r="O252" s="28">
        <f t="shared" si="44"/>
        <v>2.063104015972092</v>
      </c>
      <c r="P252" s="66" t="str">
        <f t="shared" si="39"/>
        <v>-</v>
      </c>
      <c r="Q252" s="98">
        <f t="shared" si="45"/>
        <v>4.977305113422869</v>
      </c>
      <c r="R252" s="89" t="str">
        <f t="shared" si="43"/>
        <v>-</v>
      </c>
      <c r="S252" s="28">
        <f t="shared" si="46"/>
        <v>13.210595626573198</v>
      </c>
      <c r="T252" s="89" t="str">
        <f t="shared" si="40"/>
        <v>-</v>
      </c>
    </row>
    <row r="253" spans="1:20" ht="12.75">
      <c r="A253" s="90">
        <v>39783</v>
      </c>
      <c r="B253" s="106">
        <v>0.7944444444444444</v>
      </c>
      <c r="C253" s="91">
        <v>236.99472055555555</v>
      </c>
      <c r="D253" s="28">
        <v>-1.3571166666666667</v>
      </c>
      <c r="E253" s="98">
        <v>237.24872555555555</v>
      </c>
      <c r="F253" s="29">
        <v>-2.182711111111111</v>
      </c>
      <c r="G253" s="28">
        <v>239.05469083333335</v>
      </c>
      <c r="H253" s="28">
        <v>-1.1959388888888889</v>
      </c>
      <c r="I253" s="98">
        <f t="shared" si="36"/>
        <v>0.8637488416039236</v>
      </c>
      <c r="J253" s="37" t="str">
        <f t="shared" si="41"/>
        <v>-</v>
      </c>
      <c r="K253" s="28">
        <f t="shared" si="37"/>
        <v>2.0657557357183083</v>
      </c>
      <c r="L253" s="36" t="str">
        <f t="shared" si="41"/>
        <v>-</v>
      </c>
      <c r="M253" s="98">
        <f t="shared" si="38"/>
        <v>2.0572589835180737</v>
      </c>
      <c r="N253" s="37" t="str">
        <f t="shared" si="42"/>
        <v>-</v>
      </c>
      <c r="O253" s="28">
        <f t="shared" si="44"/>
        <v>2.0657557357183083</v>
      </c>
      <c r="P253" s="66" t="str">
        <f t="shared" si="39"/>
        <v>-</v>
      </c>
      <c r="Q253" s="98">
        <f t="shared" si="45"/>
        <v>4.986763560840306</v>
      </c>
      <c r="R253" s="89" t="str">
        <f t="shared" si="43"/>
        <v>-</v>
      </c>
      <c r="S253" s="28">
        <f t="shared" si="46"/>
        <v>13.264176187660922</v>
      </c>
      <c r="T253" s="89" t="str">
        <f t="shared" si="40"/>
        <v>-</v>
      </c>
    </row>
    <row r="254" spans="1:20" ht="12.75">
      <c r="A254" s="90">
        <v>39783</v>
      </c>
      <c r="B254" s="106">
        <v>0.7951388888888888</v>
      </c>
      <c r="C254" s="91">
        <v>237.1684811111111</v>
      </c>
      <c r="D254" s="28">
        <v>-1.4973194444444444</v>
      </c>
      <c r="E254" s="98">
        <v>237.42389194444445</v>
      </c>
      <c r="F254" s="29">
        <v>-2.329480555555555</v>
      </c>
      <c r="G254" s="28">
        <v>239.23202083333334</v>
      </c>
      <c r="H254" s="28">
        <v>-1.3461305555555554</v>
      </c>
      <c r="I254" s="98">
        <f t="shared" si="36"/>
        <v>0.8704326132732562</v>
      </c>
      <c r="J254" s="37" t="str">
        <f t="shared" si="41"/>
        <v>-</v>
      </c>
      <c r="K254" s="28">
        <f t="shared" si="37"/>
        <v>2.0684366496380235</v>
      </c>
      <c r="L254" s="36" t="str">
        <f t="shared" si="41"/>
        <v>-</v>
      </c>
      <c r="M254" s="98">
        <f t="shared" si="38"/>
        <v>2.0573925474616175</v>
      </c>
      <c r="N254" s="37" t="str">
        <f t="shared" si="42"/>
        <v>-</v>
      </c>
      <c r="O254" s="28">
        <f t="shared" si="44"/>
        <v>2.0684366496380235</v>
      </c>
      <c r="P254" s="66" t="str">
        <f t="shared" si="39"/>
        <v>-</v>
      </c>
      <c r="Q254" s="98">
        <f t="shared" si="45"/>
        <v>4.996261810372897</v>
      </c>
      <c r="R254" s="89" t="str">
        <f t="shared" si="43"/>
        <v>-</v>
      </c>
      <c r="S254" s="28">
        <f t="shared" si="46"/>
        <v>13.318058525726913</v>
      </c>
      <c r="T254" s="89" t="str">
        <f t="shared" si="40"/>
        <v>-</v>
      </c>
    </row>
    <row r="255" spans="1:20" ht="12.75">
      <c r="A255" s="90">
        <v>39783</v>
      </c>
      <c r="B255" s="106">
        <v>0.7958333333333334</v>
      </c>
      <c r="C255" s="91">
        <v>237.342025</v>
      </c>
      <c r="D255" s="28">
        <v>-1.6378</v>
      </c>
      <c r="E255" s="98">
        <v>237.5988352777778</v>
      </c>
      <c r="F255" s="29">
        <v>-2.476538888888889</v>
      </c>
      <c r="G255" s="28">
        <v>239.40912694444444</v>
      </c>
      <c r="H255" s="28">
        <v>-1.496602777777778</v>
      </c>
      <c r="I255" s="98">
        <f t="shared" si="36"/>
        <v>0.8771250072744522</v>
      </c>
      <c r="J255" s="37" t="str">
        <f t="shared" si="41"/>
        <v>-</v>
      </c>
      <c r="K255" s="28">
        <f t="shared" si="37"/>
        <v>2.0711466621126458</v>
      </c>
      <c r="L255" s="36" t="str">
        <f t="shared" si="41"/>
        <v>-</v>
      </c>
      <c r="M255" s="98">
        <f t="shared" si="38"/>
        <v>2.0575257475016673</v>
      </c>
      <c r="N255" s="37" t="str">
        <f t="shared" si="42"/>
        <v>-</v>
      </c>
      <c r="O255" s="28">
        <f t="shared" si="44"/>
        <v>2.0711466621126458</v>
      </c>
      <c r="P255" s="66" t="str">
        <f t="shared" si="39"/>
        <v>-</v>
      </c>
      <c r="Q255" s="98">
        <f t="shared" si="45"/>
        <v>5.005797416888765</v>
      </c>
      <c r="R255" s="89" t="str">
        <f t="shared" si="43"/>
        <v>-</v>
      </c>
      <c r="S255" s="28">
        <f t="shared" si="46"/>
        <v>13.372229122279611</v>
      </c>
      <c r="T255" s="89" t="str">
        <f t="shared" si="40"/>
        <v>-</v>
      </c>
    </row>
    <row r="256" spans="1:20" ht="12.75">
      <c r="A256" s="90">
        <v>39783</v>
      </c>
      <c r="B256" s="106">
        <v>0.7965277777777778</v>
      </c>
      <c r="C256" s="91">
        <v>237.51535333333334</v>
      </c>
      <c r="D256" s="28">
        <v>-1.7785499999999999</v>
      </c>
      <c r="E256" s="98">
        <v>237.7735577777778</v>
      </c>
      <c r="F256" s="29">
        <v>-2.6238833333333336</v>
      </c>
      <c r="G256" s="28">
        <v>239.58601083333335</v>
      </c>
      <c r="H256" s="28">
        <v>-1.6473472222222223</v>
      </c>
      <c r="I256" s="98">
        <f t="shared" si="36"/>
        <v>0.8838316649740802</v>
      </c>
      <c r="J256" s="37" t="str">
        <f t="shared" si="41"/>
        <v>-</v>
      </c>
      <c r="K256" s="28">
        <f t="shared" si="37"/>
        <v>2.073886013086311</v>
      </c>
      <c r="L256" s="36" t="str">
        <f t="shared" si="41"/>
        <v>-</v>
      </c>
      <c r="M256" s="98">
        <f t="shared" si="38"/>
        <v>2.0576605558948367</v>
      </c>
      <c r="N256" s="37" t="str">
        <f t="shared" si="42"/>
        <v>-</v>
      </c>
      <c r="O256" s="28">
        <f t="shared" si="44"/>
        <v>2.073886013086311</v>
      </c>
      <c r="P256" s="66" t="str">
        <f t="shared" si="39"/>
        <v>-</v>
      </c>
      <c r="Q256" s="98">
        <f t="shared" si="45"/>
        <v>5.015378233955228</v>
      </c>
      <c r="R256" s="89" t="str">
        <f t="shared" si="43"/>
        <v>-</v>
      </c>
      <c r="S256" s="28">
        <f t="shared" si="46"/>
        <v>13.426733910503721</v>
      </c>
      <c r="T256" s="89" t="str">
        <f t="shared" si="40"/>
        <v>-</v>
      </c>
    </row>
    <row r="257" spans="1:20" ht="12.75">
      <c r="A257" s="90">
        <v>39783</v>
      </c>
      <c r="B257" s="106">
        <v>0.7972222222222222</v>
      </c>
      <c r="C257" s="91">
        <v>237.68846805555555</v>
      </c>
      <c r="D257" s="28">
        <v>-1.9195749999999998</v>
      </c>
      <c r="E257" s="98">
        <v>237.94806111111112</v>
      </c>
      <c r="F257" s="29">
        <v>-2.7715111111111113</v>
      </c>
      <c r="G257" s="28">
        <v>239.762675</v>
      </c>
      <c r="H257" s="28">
        <v>-1.7983638888888889</v>
      </c>
      <c r="I257" s="98">
        <f t="shared" si="36"/>
        <v>0.8905445380620016</v>
      </c>
      <c r="J257" s="37" t="str">
        <f t="shared" si="41"/>
        <v>-</v>
      </c>
      <c r="K257" s="28">
        <f t="shared" si="37"/>
        <v>2.0766552572612547</v>
      </c>
      <c r="L257" s="36" t="str">
        <f t="shared" si="41"/>
        <v>-</v>
      </c>
      <c r="M257" s="98">
        <f t="shared" si="38"/>
        <v>2.057796184718562</v>
      </c>
      <c r="N257" s="37" t="str">
        <f t="shared" si="42"/>
        <v>-</v>
      </c>
      <c r="O257" s="28">
        <f t="shared" si="44"/>
        <v>2.0766552572612547</v>
      </c>
      <c r="P257" s="66" t="str">
        <f t="shared" si="39"/>
        <v>-</v>
      </c>
      <c r="Q257" s="98">
        <f t="shared" si="45"/>
        <v>5.024995980041818</v>
      </c>
      <c r="R257" s="89" t="str">
        <f t="shared" si="43"/>
        <v>-</v>
      </c>
      <c r="S257" s="28">
        <f t="shared" si="46"/>
        <v>13.481525509872213</v>
      </c>
      <c r="T257" s="89" t="str">
        <f t="shared" si="40"/>
        <v>-</v>
      </c>
    </row>
    <row r="258" spans="1:20" ht="12.75">
      <c r="A258" s="90">
        <v>39783</v>
      </c>
      <c r="B258" s="106">
        <v>0.7979166666666666</v>
      </c>
      <c r="C258" s="91">
        <v>237.86137055555554</v>
      </c>
      <c r="D258" s="28">
        <v>-2.0608666666666666</v>
      </c>
      <c r="E258" s="98">
        <v>238.12234694444444</v>
      </c>
      <c r="F258" s="29">
        <v>-2.9194194444444443</v>
      </c>
      <c r="G258" s="28">
        <v>239.93912083333333</v>
      </c>
      <c r="H258" s="28">
        <v>-1.9496555555555555</v>
      </c>
      <c r="I258" s="98">
        <f t="shared" si="36"/>
        <v>0.8972690234868801</v>
      </c>
      <c r="J258" s="37" t="str">
        <f t="shared" si="41"/>
        <v>-</v>
      </c>
      <c r="K258" s="28">
        <f t="shared" si="37"/>
        <v>2.0794534014072954</v>
      </c>
      <c r="L258" s="36" t="str">
        <f t="shared" si="41"/>
        <v>-</v>
      </c>
      <c r="M258" s="98">
        <f t="shared" si="38"/>
        <v>2.0579295780199787</v>
      </c>
      <c r="N258" s="37" t="str">
        <f t="shared" si="42"/>
        <v>-</v>
      </c>
      <c r="O258" s="28">
        <f t="shared" si="44"/>
        <v>2.0794534014072954</v>
      </c>
      <c r="P258" s="66" t="str">
        <f t="shared" si="39"/>
        <v>-</v>
      </c>
      <c r="Q258" s="98">
        <f t="shared" si="45"/>
        <v>5.034652002914154</v>
      </c>
      <c r="R258" s="89" t="str">
        <f t="shared" si="43"/>
        <v>-</v>
      </c>
      <c r="S258" s="28">
        <f t="shared" si="46"/>
        <v>13.536615596593544</v>
      </c>
      <c r="T258" s="89" t="str">
        <f t="shared" si="40"/>
        <v>-</v>
      </c>
    </row>
    <row r="259" spans="1:20" ht="12.75">
      <c r="A259" s="90">
        <v>39783</v>
      </c>
      <c r="B259" s="106">
        <v>0.7986111111111112</v>
      </c>
      <c r="C259" s="91">
        <v>238.03406277777776</v>
      </c>
      <c r="D259" s="28">
        <v>-2.2024250000000003</v>
      </c>
      <c r="E259" s="98">
        <v>238.29641722222223</v>
      </c>
      <c r="F259" s="29">
        <v>-3.0676083333333337</v>
      </c>
      <c r="G259" s="28">
        <v>240.11535055555555</v>
      </c>
      <c r="H259" s="28">
        <v>-2.101213888888889</v>
      </c>
      <c r="I259" s="98">
        <f t="shared" si="36"/>
        <v>0.904005124364883</v>
      </c>
      <c r="J259" s="37" t="str">
        <f t="shared" si="41"/>
        <v>-</v>
      </c>
      <c r="K259" s="28">
        <f t="shared" si="37"/>
        <v>2.082280894399869</v>
      </c>
      <c r="L259" s="36" t="str">
        <f t="shared" si="41"/>
        <v>-</v>
      </c>
      <c r="M259" s="98">
        <f t="shared" si="38"/>
        <v>2.0580647322758114</v>
      </c>
      <c r="N259" s="37" t="str">
        <f t="shared" si="42"/>
        <v>-</v>
      </c>
      <c r="O259" s="28">
        <f t="shared" si="44"/>
        <v>2.082280894399869</v>
      </c>
      <c r="P259" s="66" t="str">
        <f t="shared" si="39"/>
        <v>-</v>
      </c>
      <c r="Q259" s="98">
        <f t="shared" si="45"/>
        <v>5.044350751040564</v>
      </c>
      <c r="R259" s="89" t="str">
        <f t="shared" si="43"/>
        <v>-</v>
      </c>
      <c r="S259" s="28">
        <f t="shared" si="46"/>
        <v>13.592028782753014</v>
      </c>
      <c r="T259" s="89" t="str">
        <f t="shared" si="40"/>
        <v>-</v>
      </c>
    </row>
    <row r="260" spans="1:20" ht="12.75">
      <c r="A260" s="90">
        <v>39783</v>
      </c>
      <c r="B260" s="106">
        <v>0.7993055555555556</v>
      </c>
      <c r="C260" s="91">
        <v>238.20654666666667</v>
      </c>
      <c r="D260" s="28">
        <v>-2.34425</v>
      </c>
      <c r="E260" s="98">
        <v>238.4702736111111</v>
      </c>
      <c r="F260" s="29">
        <v>-3.216075</v>
      </c>
      <c r="G260" s="28">
        <v>240.29136666666668</v>
      </c>
      <c r="H260" s="28">
        <v>-2.253041666666667</v>
      </c>
      <c r="I260" s="98">
        <f t="shared" si="36"/>
        <v>0.9107501046747853</v>
      </c>
      <c r="J260" s="37" t="str">
        <f t="shared" si="41"/>
        <v>-</v>
      </c>
      <c r="K260" s="28">
        <f t="shared" si="37"/>
        <v>2.0851378075089593</v>
      </c>
      <c r="L260" s="36" t="str">
        <f t="shared" si="41"/>
        <v>-</v>
      </c>
      <c r="M260" s="98">
        <f t="shared" si="38"/>
        <v>2.0581995770509645</v>
      </c>
      <c r="N260" s="37" t="str">
        <f t="shared" si="42"/>
        <v>-</v>
      </c>
      <c r="O260" s="28">
        <f t="shared" si="44"/>
        <v>2.0851378075089593</v>
      </c>
      <c r="P260" s="66" t="str">
        <f t="shared" si="39"/>
        <v>-</v>
      </c>
      <c r="Q260" s="98">
        <f t="shared" si="45"/>
        <v>5.054087489234709</v>
      </c>
      <c r="R260" s="89" t="str">
        <f t="shared" si="43"/>
        <v>-</v>
      </c>
      <c r="S260" s="28">
        <f t="shared" si="46"/>
        <v>13.647739551210986</v>
      </c>
      <c r="T260" s="89" t="str">
        <f t="shared" si="40"/>
        <v>-</v>
      </c>
    </row>
    <row r="261" spans="1:20" ht="12.75">
      <c r="A261" s="90">
        <v>39783</v>
      </c>
      <c r="B261" s="106">
        <v>0.8</v>
      </c>
      <c r="C261" s="91">
        <v>238.37882333333334</v>
      </c>
      <c r="D261" s="28">
        <v>-2.486338888888889</v>
      </c>
      <c r="E261" s="98">
        <v>238.64391833333332</v>
      </c>
      <c r="F261" s="29">
        <v>-3.3648194444444446</v>
      </c>
      <c r="G261" s="28">
        <v>240.46717055555555</v>
      </c>
      <c r="H261" s="28">
        <v>-2.405136111111111</v>
      </c>
      <c r="I261" s="98">
        <f t="shared" si="36"/>
        <v>0.917506946480039</v>
      </c>
      <c r="J261" s="37" t="str">
        <f t="shared" si="41"/>
        <v>-</v>
      </c>
      <c r="K261" s="28">
        <f t="shared" si="37"/>
        <v>2.0880241029095394</v>
      </c>
      <c r="L261" s="36" t="str">
        <f t="shared" si="41"/>
        <v>-</v>
      </c>
      <c r="M261" s="98">
        <f t="shared" si="38"/>
        <v>2.058334495644781</v>
      </c>
      <c r="N261" s="37" t="str">
        <f t="shared" si="42"/>
        <v>-</v>
      </c>
      <c r="O261" s="28">
        <f t="shared" si="44"/>
        <v>2.0880241029095394</v>
      </c>
      <c r="P261" s="66" t="str">
        <f t="shared" si="39"/>
        <v>-</v>
      </c>
      <c r="Q261" s="98">
        <f t="shared" si="45"/>
        <v>5.06386554503436</v>
      </c>
      <c r="R261" s="89" t="str">
        <f t="shared" si="43"/>
        <v>-</v>
      </c>
      <c r="S261" s="28">
        <f t="shared" si="46"/>
        <v>13.703768577250798</v>
      </c>
      <c r="T261" s="89" t="str">
        <f t="shared" si="40"/>
        <v>-</v>
      </c>
    </row>
    <row r="262" spans="1:20" ht="12.75">
      <c r="A262" s="90">
        <v>39783</v>
      </c>
      <c r="B262" s="106">
        <v>0.8006944444444444</v>
      </c>
      <c r="C262" s="91">
        <v>238.55089472222224</v>
      </c>
      <c r="D262" s="28">
        <v>-2.6286916666666666</v>
      </c>
      <c r="E262" s="98">
        <v>238.81735305555554</v>
      </c>
      <c r="F262" s="29">
        <v>-3.513838888888889</v>
      </c>
      <c r="G262" s="28">
        <v>240.64276444444442</v>
      </c>
      <c r="H262" s="28">
        <v>-2.557494444444444</v>
      </c>
      <c r="I262" s="98">
        <f t="shared" si="36"/>
        <v>0.9242729114169915</v>
      </c>
      <c r="J262" s="37" t="str">
        <f t="shared" si="41"/>
        <v>-</v>
      </c>
      <c r="K262" s="28">
        <f t="shared" si="37"/>
        <v>2.090939836104388</v>
      </c>
      <c r="L262" s="36" t="str">
        <f t="shared" si="41"/>
        <v>-</v>
      </c>
      <c r="M262" s="98">
        <f t="shared" si="38"/>
        <v>2.0584697904042635</v>
      </c>
      <c r="N262" s="37" t="str">
        <f t="shared" si="42"/>
        <v>-</v>
      </c>
      <c r="O262" s="28">
        <f t="shared" si="44"/>
        <v>2.090939836104388</v>
      </c>
      <c r="P262" s="66" t="str">
        <f t="shared" si="39"/>
        <v>-</v>
      </c>
      <c r="Q262" s="98">
        <f t="shared" si="45"/>
        <v>5.073682537925643</v>
      </c>
      <c r="R262" s="89" t="str">
        <f t="shared" si="43"/>
        <v>-</v>
      </c>
      <c r="S262" s="28">
        <f t="shared" si="46"/>
        <v>13.760102725102081</v>
      </c>
      <c r="T262" s="89" t="str">
        <f t="shared" si="40"/>
        <v>-</v>
      </c>
    </row>
    <row r="263" spans="1:20" ht="12.75">
      <c r="A263" s="90">
        <v>39783</v>
      </c>
      <c r="B263" s="106">
        <v>0.8013888888888889</v>
      </c>
      <c r="C263" s="91">
        <v>238.72276250000002</v>
      </c>
      <c r="D263" s="28">
        <v>-2.7713027777777777</v>
      </c>
      <c r="E263" s="98">
        <v>238.9905797222222</v>
      </c>
      <c r="F263" s="29">
        <v>-3.663133333333333</v>
      </c>
      <c r="G263" s="28">
        <v>240.81815055555555</v>
      </c>
      <c r="H263" s="28">
        <v>-2.710113888888889</v>
      </c>
      <c r="I263" s="98">
        <f t="shared" si="36"/>
        <v>0.9310534013872568</v>
      </c>
      <c r="J263" s="37" t="str">
        <f t="shared" si="41"/>
        <v>-</v>
      </c>
      <c r="K263" s="28">
        <f t="shared" si="37"/>
        <v>2.093885129326865</v>
      </c>
      <c r="L263" s="36" t="str">
        <f t="shared" si="41"/>
        <v>-</v>
      </c>
      <c r="M263" s="98">
        <f t="shared" si="38"/>
        <v>2.05860680382513</v>
      </c>
      <c r="N263" s="37" t="str">
        <f t="shared" si="42"/>
        <v>-</v>
      </c>
      <c r="O263" s="28">
        <f t="shared" si="44"/>
        <v>2.093885129326865</v>
      </c>
      <c r="P263" s="66" t="str">
        <f t="shared" si="39"/>
        <v>-</v>
      </c>
      <c r="Q263" s="98">
        <f t="shared" si="45"/>
        <v>5.083545334539252</v>
      </c>
      <c r="R263" s="89" t="str">
        <f t="shared" si="43"/>
        <v>-</v>
      </c>
      <c r="S263" s="28">
        <f t="shared" si="46"/>
        <v>13.816783146864372</v>
      </c>
      <c r="T263" s="89" t="str">
        <f t="shared" si="40"/>
        <v>-</v>
      </c>
    </row>
    <row r="264" spans="1:20" ht="12.75">
      <c r="A264" s="90">
        <v>39783</v>
      </c>
      <c r="B264" s="106">
        <v>0.8020833333333334</v>
      </c>
      <c r="C264" s="91">
        <v>238.89442833333334</v>
      </c>
      <c r="D264" s="28">
        <v>-2.9141749999999997</v>
      </c>
      <c r="E264" s="98">
        <v>239.16359972222222</v>
      </c>
      <c r="F264" s="29">
        <v>-3.812697222222222</v>
      </c>
      <c r="G264" s="28">
        <v>240.99333083333332</v>
      </c>
      <c r="H264" s="28">
        <v>-2.8629972222222224</v>
      </c>
      <c r="I264" s="98">
        <f t="shared" si="36"/>
        <v>0.9378403565270261</v>
      </c>
      <c r="J264" s="37" t="str">
        <f t="shared" si="41"/>
        <v>-</v>
      </c>
      <c r="K264" s="28">
        <f t="shared" si="37"/>
        <v>2.0968599377069514</v>
      </c>
      <c r="L264" s="36" t="str">
        <f t="shared" si="41"/>
        <v>-</v>
      </c>
      <c r="M264" s="98">
        <f t="shared" si="38"/>
        <v>2.0587419820956137</v>
      </c>
      <c r="N264" s="37" t="str">
        <f t="shared" si="42"/>
        <v>-</v>
      </c>
      <c r="O264" s="28">
        <f t="shared" si="44"/>
        <v>2.0968599377069514</v>
      </c>
      <c r="P264" s="66" t="str">
        <f t="shared" si="39"/>
        <v>-</v>
      </c>
      <c r="Q264" s="98">
        <f t="shared" si="45"/>
        <v>5.093442276329592</v>
      </c>
      <c r="R264" s="89" t="str">
        <f t="shared" si="43"/>
        <v>-</v>
      </c>
      <c r="S264" s="28">
        <f t="shared" si="46"/>
        <v>13.873743937157665</v>
      </c>
      <c r="T264" s="89" t="str">
        <f t="shared" si="40"/>
        <v>-</v>
      </c>
    </row>
    <row r="265" spans="1:20" ht="12.75">
      <c r="A265" s="90">
        <v>39783</v>
      </c>
      <c r="B265" s="106">
        <v>0.8027777777777777</v>
      </c>
      <c r="C265" s="91">
        <v>239.06589444444447</v>
      </c>
      <c r="D265" s="28">
        <v>-3.0573055555555553</v>
      </c>
      <c r="E265" s="98">
        <v>239.33641555555556</v>
      </c>
      <c r="F265" s="29">
        <v>-3.9625333333333335</v>
      </c>
      <c r="G265" s="28">
        <v>241.1683075</v>
      </c>
      <c r="H265" s="28">
        <v>-3.016138888888889</v>
      </c>
      <c r="I265" s="98">
        <f t="shared" si="36"/>
        <v>0.9446391788679983</v>
      </c>
      <c r="J265" s="37" t="str">
        <f t="shared" si="41"/>
        <v>-</v>
      </c>
      <c r="K265" s="28">
        <f t="shared" si="37"/>
        <v>2.0998640057713387</v>
      </c>
      <c r="L265" s="36" t="str">
        <f t="shared" si="41"/>
        <v>-</v>
      </c>
      <c r="M265" s="98">
        <f t="shared" si="38"/>
        <v>2.0588787495684873</v>
      </c>
      <c r="N265" s="37" t="str">
        <f t="shared" si="42"/>
        <v>-</v>
      </c>
      <c r="O265" s="28">
        <f t="shared" si="44"/>
        <v>2.0998640057713387</v>
      </c>
      <c r="P265" s="66" t="str">
        <f t="shared" si="39"/>
        <v>-</v>
      </c>
      <c r="Q265" s="98">
        <f t="shared" si="45"/>
        <v>5.103381934207825</v>
      </c>
      <c r="R265" s="89" t="str">
        <f t="shared" si="43"/>
        <v>-</v>
      </c>
      <c r="S265" s="28">
        <f t="shared" si="46"/>
        <v>13.931035383081873</v>
      </c>
      <c r="T265" s="89" t="str">
        <f t="shared" si="40"/>
        <v>-</v>
      </c>
    </row>
    <row r="266" spans="1:20" ht="12.75">
      <c r="A266" s="90">
        <v>39783</v>
      </c>
      <c r="B266" s="106">
        <v>0.8034722222222223</v>
      </c>
      <c r="C266" s="91">
        <v>239.23716194444444</v>
      </c>
      <c r="D266" s="28">
        <v>-3.200688888888889</v>
      </c>
      <c r="E266" s="98">
        <v>239.50902888888888</v>
      </c>
      <c r="F266" s="29">
        <v>-4.112636111111111</v>
      </c>
      <c r="G266" s="28">
        <v>241.34308222222222</v>
      </c>
      <c r="H266" s="28">
        <v>-3.169538888888889</v>
      </c>
      <c r="I266" s="98">
        <f aca="true" t="shared" si="47" ref="I266:I309">DEGREES(ACOS(SIN(RADIANS(D266))*SIN(RADIANS(F266))+COS(RADIANS(D266))*COS(RADIANS(F266))*COS(RADIANS(C266-E266))))</f>
        <v>0.9514500288540303</v>
      </c>
      <c r="J266" s="37" t="str">
        <f t="shared" si="41"/>
        <v>-</v>
      </c>
      <c r="K266" s="28">
        <f aca="true" t="shared" si="48" ref="K266:K309">DEGREES(ACOS(SIN(RADIANS(D266))*SIN(RADIANS(H266))+COS(RADIANS(D266))*COS(RADIANS(H266))*COS(RADIANS(C266-G266))))</f>
        <v>2.102897454736843</v>
      </c>
      <c r="L266" s="36" t="str">
        <f t="shared" si="41"/>
        <v>-</v>
      </c>
      <c r="M266" s="98">
        <f aca="true" t="shared" si="49" ref="M266:M309">DEGREES(ACOS(SIN(RADIANS(H266))*SIN(RADIANS(F266))+COS(RADIANS(H266))*COS(RADIANS(F266))*COS(RADIANS(G266-E266))))</f>
        <v>2.059014363369257</v>
      </c>
      <c r="N266" s="37" t="str">
        <f t="shared" si="42"/>
        <v>-</v>
      </c>
      <c r="O266" s="28">
        <f t="shared" si="44"/>
        <v>2.102897454736843</v>
      </c>
      <c r="P266" s="66" t="str">
        <f aca="true" t="shared" si="50" ref="P266:P307">IF(AND(O266&lt;O265,O266&lt;O267),"min","-")</f>
        <v>-</v>
      </c>
      <c r="Q266" s="98">
        <f t="shared" si="45"/>
        <v>5.11336184696013</v>
      </c>
      <c r="R266" s="89" t="str">
        <f t="shared" si="43"/>
        <v>-</v>
      </c>
      <c r="S266" s="28">
        <f t="shared" si="46"/>
        <v>13.988645670810056</v>
      </c>
      <c r="T266" s="89" t="str">
        <f aca="true" t="shared" si="51" ref="T266:T307">IF(AND(S266&lt;S265,S266&lt;S267),"min","-")</f>
        <v>-</v>
      </c>
    </row>
    <row r="267" spans="1:20" ht="12.75">
      <c r="A267" s="90">
        <v>39783</v>
      </c>
      <c r="B267" s="106">
        <v>0.8041666666666667</v>
      </c>
      <c r="C267" s="91">
        <v>239.40823277777778</v>
      </c>
      <c r="D267" s="28">
        <v>-3.3443305555555556</v>
      </c>
      <c r="E267" s="98">
        <v>239.68144166666664</v>
      </c>
      <c r="F267" s="29">
        <v>-4.263005555555556</v>
      </c>
      <c r="G267" s="28">
        <v>241.5176575</v>
      </c>
      <c r="H267" s="28">
        <v>-3.3231916666666663</v>
      </c>
      <c r="I267" s="98">
        <f t="shared" si="47"/>
        <v>0.9582675810027846</v>
      </c>
      <c r="J267" s="37" t="str">
        <f aca="true" t="shared" si="52" ref="J267:L309">IF(AND(I267&lt;I266,I267&lt;I268),"min","-")</f>
        <v>-</v>
      </c>
      <c r="K267" s="28">
        <f t="shared" si="48"/>
        <v>2.105960674365911</v>
      </c>
      <c r="L267" s="36" t="str">
        <f t="shared" si="52"/>
        <v>-</v>
      </c>
      <c r="M267" s="98">
        <f t="shared" si="49"/>
        <v>2.0591516814984447</v>
      </c>
      <c r="N267" s="37" t="str">
        <f aca="true" t="shared" si="53" ref="N267:N309">IF(AND(M267&lt;M266,M267&lt;M268),"min","-")</f>
        <v>-</v>
      </c>
      <c r="O267" s="28">
        <f t="shared" si="44"/>
        <v>2.105960674365911</v>
      </c>
      <c r="P267" s="66" t="str">
        <f t="shared" si="50"/>
        <v>-</v>
      </c>
      <c r="Q267" s="98">
        <f t="shared" si="45"/>
        <v>5.12337993686714</v>
      </c>
      <c r="R267" s="89" t="str">
        <f aca="true" t="shared" si="54" ref="R267:R308">IF(AND(Q267&lt;Q266,Q267&lt;Q268),"min","-")</f>
        <v>-</v>
      </c>
      <c r="S267" s="28">
        <f t="shared" si="46"/>
        <v>14.04656159378558</v>
      </c>
      <c r="T267" s="89" t="str">
        <f t="shared" si="51"/>
        <v>-</v>
      </c>
    </row>
    <row r="268" spans="1:20" ht="12.75">
      <c r="A268" s="90">
        <v>39783</v>
      </c>
      <c r="B268" s="106">
        <v>0.8048611111111111</v>
      </c>
      <c r="C268" s="91">
        <v>239.5791086111111</v>
      </c>
      <c r="D268" s="28">
        <v>-3.4882222222222223</v>
      </c>
      <c r="E268" s="98">
        <v>239.85365555555555</v>
      </c>
      <c r="F268" s="29">
        <v>-4.413638888888889</v>
      </c>
      <c r="G268" s="28">
        <v>241.6920352777778</v>
      </c>
      <c r="H268" s="28">
        <v>-3.477102777777778</v>
      </c>
      <c r="I268" s="98">
        <f t="shared" si="47"/>
        <v>0.965097160404449</v>
      </c>
      <c r="J268" s="37" t="str">
        <f t="shared" si="52"/>
        <v>-</v>
      </c>
      <c r="K268" s="28">
        <f t="shared" si="48"/>
        <v>2.109053436216705</v>
      </c>
      <c r="L268" s="36" t="str">
        <f t="shared" si="52"/>
        <v>-</v>
      </c>
      <c r="M268" s="98">
        <f t="shared" si="49"/>
        <v>2.0592869570915737</v>
      </c>
      <c r="N268" s="37" t="str">
        <f t="shared" si="53"/>
        <v>-</v>
      </c>
      <c r="O268" s="28">
        <f t="shared" si="44"/>
        <v>2.109053436216705</v>
      </c>
      <c r="P268" s="66" t="str">
        <f t="shared" si="50"/>
        <v>-</v>
      </c>
      <c r="Q268" s="98">
        <f t="shared" si="45"/>
        <v>5.133437553712728</v>
      </c>
      <c r="R268" s="89" t="str">
        <f t="shared" si="54"/>
        <v>-</v>
      </c>
      <c r="S268" s="28">
        <f t="shared" si="46"/>
        <v>14.104794853269771</v>
      </c>
      <c r="T268" s="89" t="str">
        <f t="shared" si="51"/>
        <v>-</v>
      </c>
    </row>
    <row r="269" spans="1:20" ht="12.75">
      <c r="A269" s="90">
        <v>39783</v>
      </c>
      <c r="B269" s="106">
        <v>0.8055555555555555</v>
      </c>
      <c r="C269" s="91">
        <v>239.74979138888887</v>
      </c>
      <c r="D269" s="28">
        <v>-3.632363888888889</v>
      </c>
      <c r="E269" s="98">
        <v>240.0256727777778</v>
      </c>
      <c r="F269" s="29">
        <v>-4.5645388888888885</v>
      </c>
      <c r="G269" s="28">
        <v>241.86621777777776</v>
      </c>
      <c r="H269" s="28">
        <v>-3.631263888888889</v>
      </c>
      <c r="I269" s="98">
        <f t="shared" si="47"/>
        <v>0.9719415104078648</v>
      </c>
      <c r="J269" s="37" t="str">
        <f t="shared" si="52"/>
        <v>-</v>
      </c>
      <c r="K269" s="28">
        <f t="shared" si="48"/>
        <v>2.112175794793945</v>
      </c>
      <c r="L269" s="36" t="str">
        <f t="shared" si="52"/>
        <v>-</v>
      </c>
      <c r="M269" s="98">
        <f t="shared" si="49"/>
        <v>2.0594250697237664</v>
      </c>
      <c r="N269" s="37" t="str">
        <f t="shared" si="53"/>
        <v>-</v>
      </c>
      <c r="O269" s="28">
        <f t="shared" si="44"/>
        <v>2.112175794793945</v>
      </c>
      <c r="P269" s="66" t="str">
        <f t="shared" si="50"/>
        <v>-</v>
      </c>
      <c r="Q269" s="98">
        <f t="shared" si="45"/>
        <v>5.143542374925576</v>
      </c>
      <c r="R269" s="89" t="str">
        <f t="shared" si="54"/>
        <v>-</v>
      </c>
      <c r="S269" s="28">
        <f t="shared" si="46"/>
        <v>14.163389829236786</v>
      </c>
      <c r="T269" s="89" t="str">
        <f t="shared" si="51"/>
        <v>-</v>
      </c>
    </row>
    <row r="270" spans="1:20" ht="12.75">
      <c r="A270" s="90">
        <v>39783</v>
      </c>
      <c r="B270" s="106">
        <v>0.80625</v>
      </c>
      <c r="C270" s="91">
        <v>239.92028305555556</v>
      </c>
      <c r="D270" s="28">
        <v>-3.7767583333333334</v>
      </c>
      <c r="E270" s="98">
        <v>240.1974952777778</v>
      </c>
      <c r="F270" s="29">
        <v>-4.715697222222222</v>
      </c>
      <c r="G270" s="28">
        <v>242.04020666666668</v>
      </c>
      <c r="H270" s="28">
        <v>-3.785675</v>
      </c>
      <c r="I270" s="98">
        <f t="shared" si="47"/>
        <v>0.9787899746043923</v>
      </c>
      <c r="J270" s="37" t="str">
        <f t="shared" si="52"/>
        <v>-</v>
      </c>
      <c r="K270" s="28">
        <f t="shared" si="48"/>
        <v>2.115327103152275</v>
      </c>
      <c r="L270" s="36" t="str">
        <f t="shared" si="52"/>
        <v>-</v>
      </c>
      <c r="M270" s="98">
        <f t="shared" si="49"/>
        <v>2.0595618040759716</v>
      </c>
      <c r="N270" s="37" t="str">
        <f t="shared" si="53"/>
        <v>-</v>
      </c>
      <c r="O270" s="28">
        <f t="shared" si="44"/>
        <v>2.115327103152275</v>
      </c>
      <c r="P270" s="66" t="str">
        <f t="shared" si="50"/>
        <v>-</v>
      </c>
      <c r="Q270" s="98">
        <f t="shared" si="45"/>
        <v>5.153678881832638</v>
      </c>
      <c r="R270" s="89" t="str">
        <f t="shared" si="54"/>
        <v>-</v>
      </c>
      <c r="S270" s="28">
        <f t="shared" si="46"/>
        <v>14.222257517462504</v>
      </c>
      <c r="T270" s="89" t="str">
        <f t="shared" si="51"/>
        <v>-</v>
      </c>
    </row>
    <row r="271" spans="1:20" ht="12.75">
      <c r="A271" s="90">
        <v>39783</v>
      </c>
      <c r="B271" s="106">
        <v>0.8069444444444445</v>
      </c>
      <c r="C271" s="91">
        <v>240.090585</v>
      </c>
      <c r="D271" s="28">
        <v>-3.9213999999999998</v>
      </c>
      <c r="E271" s="98">
        <v>240.36912444444445</v>
      </c>
      <c r="F271" s="29">
        <v>-4.867116666666667</v>
      </c>
      <c r="G271" s="28">
        <v>242.2140047222222</v>
      </c>
      <c r="H271" s="28">
        <v>-3.9403361111111113</v>
      </c>
      <c r="I271" s="98">
        <f t="shared" si="47"/>
        <v>0.9856505442719516</v>
      </c>
      <c r="J271" s="37" t="str">
        <f t="shared" si="52"/>
        <v>-</v>
      </c>
      <c r="K271" s="28">
        <f t="shared" si="48"/>
        <v>2.118508409445856</v>
      </c>
      <c r="L271" s="36" t="str">
        <f t="shared" si="52"/>
        <v>-</v>
      </c>
      <c r="M271" s="98">
        <f t="shared" si="49"/>
        <v>2.059699469736533</v>
      </c>
      <c r="N271" s="37" t="str">
        <f t="shared" si="53"/>
        <v>-</v>
      </c>
      <c r="O271" s="28">
        <f t="shared" si="44"/>
        <v>2.118508409445856</v>
      </c>
      <c r="P271" s="66" t="str">
        <f t="shared" si="50"/>
        <v>-</v>
      </c>
      <c r="Q271" s="98">
        <f t="shared" si="45"/>
        <v>5.163858423454341</v>
      </c>
      <c r="R271" s="89" t="str">
        <f t="shared" si="54"/>
        <v>-</v>
      </c>
      <c r="S271" s="28">
        <f t="shared" si="46"/>
        <v>14.281465290992177</v>
      </c>
      <c r="T271" s="89" t="str">
        <f t="shared" si="51"/>
        <v>-</v>
      </c>
    </row>
    <row r="272" spans="1:20" ht="12.75">
      <c r="A272" s="90">
        <v>39783</v>
      </c>
      <c r="B272" s="106">
        <v>0.8076388888888889</v>
      </c>
      <c r="C272" s="91">
        <v>240.2606988888889</v>
      </c>
      <c r="D272" s="28">
        <v>-4.066286111111111</v>
      </c>
      <c r="E272" s="98">
        <v>240.54056305555557</v>
      </c>
      <c r="F272" s="29">
        <v>-5.018794444444445</v>
      </c>
      <c r="G272" s="28">
        <v>242.3876136111111</v>
      </c>
      <c r="H272" s="28">
        <v>-4.095244444444444</v>
      </c>
      <c r="I272" s="98">
        <f t="shared" si="47"/>
        <v>0.9925235315521641</v>
      </c>
      <c r="J272" s="37" t="str">
        <f t="shared" si="52"/>
        <v>-</v>
      </c>
      <c r="K272" s="28">
        <f t="shared" si="48"/>
        <v>2.121719405712584</v>
      </c>
      <c r="L272" s="36" t="str">
        <f t="shared" si="52"/>
        <v>-</v>
      </c>
      <c r="M272" s="98">
        <f t="shared" si="49"/>
        <v>2.0598368978699626</v>
      </c>
      <c r="N272" s="37" t="str">
        <f t="shared" si="53"/>
        <v>-</v>
      </c>
      <c r="O272" s="28">
        <f t="shared" si="44"/>
        <v>2.121719405712584</v>
      </c>
      <c r="P272" s="66" t="str">
        <f t="shared" si="50"/>
        <v>-</v>
      </c>
      <c r="Q272" s="98">
        <f t="shared" si="45"/>
        <v>5.174079835134711</v>
      </c>
      <c r="R272" s="89" t="str">
        <f t="shared" si="54"/>
        <v>-</v>
      </c>
      <c r="S272" s="28">
        <f t="shared" si="46"/>
        <v>14.341008349189227</v>
      </c>
      <c r="T272" s="89" t="str">
        <f t="shared" si="51"/>
        <v>-</v>
      </c>
    </row>
    <row r="273" spans="1:20" ht="12.75">
      <c r="A273" s="90">
        <v>39783</v>
      </c>
      <c r="B273" s="106">
        <v>0.8083333333333332</v>
      </c>
      <c r="C273" s="91">
        <v>240.4306272222222</v>
      </c>
      <c r="D273" s="28">
        <v>-4.211416666666667</v>
      </c>
      <c r="E273" s="98">
        <v>240.71181222222222</v>
      </c>
      <c r="F273" s="29">
        <v>-5.170730555555556</v>
      </c>
      <c r="G273" s="28">
        <v>242.56103555555558</v>
      </c>
      <c r="H273" s="28">
        <v>-4.250397222222222</v>
      </c>
      <c r="I273" s="98">
        <f t="shared" si="47"/>
        <v>0.9994085464456308</v>
      </c>
      <c r="J273" s="37" t="str">
        <f t="shared" si="52"/>
        <v>-</v>
      </c>
      <c r="K273" s="28">
        <f t="shared" si="48"/>
        <v>2.1249594532304528</v>
      </c>
      <c r="L273" s="36" t="str">
        <f t="shared" si="52"/>
        <v>-</v>
      </c>
      <c r="M273" s="98">
        <f t="shared" si="49"/>
        <v>2.0599761365695253</v>
      </c>
      <c r="N273" s="37" t="str">
        <f t="shared" si="53"/>
        <v>-</v>
      </c>
      <c r="O273" s="28">
        <f t="shared" si="44"/>
        <v>2.1249594532304528</v>
      </c>
      <c r="P273" s="66" t="str">
        <f t="shared" si="50"/>
        <v>-</v>
      </c>
      <c r="Q273" s="98">
        <f t="shared" si="45"/>
        <v>5.184344136245609</v>
      </c>
      <c r="R273" s="89" t="str">
        <f t="shared" si="54"/>
        <v>-</v>
      </c>
      <c r="S273" s="28">
        <f t="shared" si="46"/>
        <v>14.40089337114696</v>
      </c>
      <c r="T273" s="89" t="str">
        <f t="shared" si="51"/>
        <v>-</v>
      </c>
    </row>
    <row r="274" spans="1:20" ht="12.75">
      <c r="A274" s="90">
        <v>39783</v>
      </c>
      <c r="B274" s="106">
        <v>0.8090277777777778</v>
      </c>
      <c r="C274" s="91">
        <v>240.60037111111112</v>
      </c>
      <c r="D274" s="28">
        <v>-4.356791666666666</v>
      </c>
      <c r="E274" s="98">
        <v>240.88287472222223</v>
      </c>
      <c r="F274" s="29">
        <v>-5.3229194444444445</v>
      </c>
      <c r="G274" s="28">
        <v>242.73427277777776</v>
      </c>
      <c r="H274" s="28">
        <v>-4.405797222222223</v>
      </c>
      <c r="I274" s="98">
        <f t="shared" si="47"/>
        <v>1.0063007213156188</v>
      </c>
      <c r="J274" s="37" t="str">
        <f t="shared" si="52"/>
        <v>-</v>
      </c>
      <c r="K274" s="28">
        <f t="shared" si="48"/>
        <v>2.1282293665313348</v>
      </c>
      <c r="L274" s="36" t="str">
        <f t="shared" si="52"/>
        <v>-</v>
      </c>
      <c r="M274" s="98">
        <f t="shared" si="49"/>
        <v>2.06011278613126</v>
      </c>
      <c r="N274" s="37" t="str">
        <f t="shared" si="53"/>
        <v>-</v>
      </c>
      <c r="O274" s="28">
        <f t="shared" si="44"/>
        <v>2.1282293665313348</v>
      </c>
      <c r="P274" s="66" t="str">
        <f t="shared" si="50"/>
        <v>-</v>
      </c>
      <c r="Q274" s="98">
        <f t="shared" si="45"/>
        <v>5.194642873978213</v>
      </c>
      <c r="R274" s="89" t="str">
        <f t="shared" si="54"/>
        <v>-</v>
      </c>
      <c r="S274" s="28">
        <f t="shared" si="46"/>
        <v>14.461072561374246</v>
      </c>
      <c r="T274" s="89" t="str">
        <f t="shared" si="51"/>
        <v>-</v>
      </c>
    </row>
    <row r="275" spans="1:20" ht="12.75">
      <c r="A275" s="90">
        <v>39783</v>
      </c>
      <c r="B275" s="106">
        <v>0.8097222222222222</v>
      </c>
      <c r="C275" s="91">
        <v>240.7699327777778</v>
      </c>
      <c r="D275" s="28">
        <v>-4.502408333333333</v>
      </c>
      <c r="E275" s="98">
        <v>241.05375194444446</v>
      </c>
      <c r="F275" s="29">
        <v>-5.475363888888889</v>
      </c>
      <c r="G275" s="28">
        <v>242.90732722222222</v>
      </c>
      <c r="H275" s="28">
        <v>-4.561436111111111</v>
      </c>
      <c r="I275" s="98">
        <f t="shared" si="47"/>
        <v>1.013205153735306</v>
      </c>
      <c r="J275" s="37" t="str">
        <f t="shared" si="52"/>
        <v>-</v>
      </c>
      <c r="K275" s="28">
        <f t="shared" si="48"/>
        <v>2.131528415952311</v>
      </c>
      <c r="L275" s="36" t="str">
        <f t="shared" si="52"/>
        <v>-</v>
      </c>
      <c r="M275" s="98">
        <f t="shared" si="49"/>
        <v>2.0602521188516194</v>
      </c>
      <c r="N275" s="37" t="str">
        <f t="shared" si="53"/>
        <v>-</v>
      </c>
      <c r="O275" s="28">
        <f t="shared" si="44"/>
        <v>2.131528415952311</v>
      </c>
      <c r="P275" s="66" t="str">
        <f t="shared" si="50"/>
        <v>-</v>
      </c>
      <c r="Q275" s="98">
        <f t="shared" si="45"/>
        <v>5.204985688539237</v>
      </c>
      <c r="R275" s="89" t="str">
        <f t="shared" si="54"/>
        <v>-</v>
      </c>
      <c r="S275" s="28">
        <f t="shared" si="46"/>
        <v>14.521602896494793</v>
      </c>
      <c r="T275" s="89" t="str">
        <f t="shared" si="51"/>
        <v>-</v>
      </c>
    </row>
    <row r="276" spans="1:20" ht="12.75">
      <c r="A276" s="90">
        <v>39783</v>
      </c>
      <c r="B276" s="106">
        <v>0.8104166666666667</v>
      </c>
      <c r="C276" s="91">
        <v>240.93931361111112</v>
      </c>
      <c r="D276" s="28">
        <v>-4.648263888888889</v>
      </c>
      <c r="E276" s="98">
        <v>241.22444611111112</v>
      </c>
      <c r="F276" s="29">
        <v>-5.628058333333334</v>
      </c>
      <c r="G276" s="28">
        <v>243.0802011111111</v>
      </c>
      <c r="H276" s="28">
        <v>-4.717316666666667</v>
      </c>
      <c r="I276" s="98">
        <f t="shared" si="47"/>
        <v>1.0201194068566566</v>
      </c>
      <c r="J276" s="37" t="str">
        <f t="shared" si="52"/>
        <v>-</v>
      </c>
      <c r="K276" s="28">
        <f t="shared" si="48"/>
        <v>2.1348572202286813</v>
      </c>
      <c r="L276" s="36" t="str">
        <f t="shared" si="52"/>
        <v>-</v>
      </c>
      <c r="M276" s="98">
        <f t="shared" si="49"/>
        <v>2.0603902446640943</v>
      </c>
      <c r="N276" s="37" t="str">
        <f t="shared" si="53"/>
        <v>-</v>
      </c>
      <c r="O276" s="28">
        <f t="shared" si="44"/>
        <v>2.1348572202286813</v>
      </c>
      <c r="P276" s="66" t="str">
        <f t="shared" si="50"/>
        <v>-</v>
      </c>
      <c r="Q276" s="98">
        <f t="shared" si="45"/>
        <v>5.215366871749432</v>
      </c>
      <c r="R276" s="89" t="str">
        <f t="shared" si="54"/>
        <v>-</v>
      </c>
      <c r="S276" s="28">
        <f t="shared" si="46"/>
        <v>14.582452949317727</v>
      </c>
      <c r="T276" s="89" t="str">
        <f t="shared" si="51"/>
        <v>-</v>
      </c>
    </row>
    <row r="277" spans="1:20" ht="12.75">
      <c r="A277" s="90">
        <v>39783</v>
      </c>
      <c r="B277" s="106">
        <v>0.811111111111111</v>
      </c>
      <c r="C277" s="91">
        <v>241.1085158333333</v>
      </c>
      <c r="D277" s="28">
        <v>-4.794358333333333</v>
      </c>
      <c r="E277" s="98">
        <v>241.39495888888888</v>
      </c>
      <c r="F277" s="29">
        <v>-5.781005555555556</v>
      </c>
      <c r="G277" s="28">
        <v>243.25289694444444</v>
      </c>
      <c r="H277" s="28">
        <v>-4.873436111111111</v>
      </c>
      <c r="I277" s="98">
        <f t="shared" si="47"/>
        <v>1.0270459915731442</v>
      </c>
      <c r="J277" s="37" t="str">
        <f t="shared" si="52"/>
        <v>-</v>
      </c>
      <c r="K277" s="28">
        <f t="shared" si="48"/>
        <v>2.138215643378526</v>
      </c>
      <c r="L277" s="36" t="str">
        <f t="shared" si="52"/>
        <v>-</v>
      </c>
      <c r="M277" s="98">
        <f t="shared" si="49"/>
        <v>2.060530184256271</v>
      </c>
      <c r="N277" s="37" t="str">
        <f t="shared" si="53"/>
        <v>-</v>
      </c>
      <c r="O277" s="28">
        <f t="shared" si="44"/>
        <v>2.138215643378526</v>
      </c>
      <c r="P277" s="66" t="str">
        <f t="shared" si="50"/>
        <v>-</v>
      </c>
      <c r="Q277" s="98">
        <f t="shared" si="45"/>
        <v>5.225791819207942</v>
      </c>
      <c r="R277" s="89" t="str">
        <f t="shared" si="54"/>
        <v>-</v>
      </c>
      <c r="S277" s="28">
        <f t="shared" si="46"/>
        <v>14.643655135381639</v>
      </c>
      <c r="T277" s="89" t="str">
        <f t="shared" si="51"/>
        <v>-</v>
      </c>
    </row>
    <row r="278" spans="1:20" ht="12.75">
      <c r="A278" s="90">
        <v>39783</v>
      </c>
      <c r="B278" s="106">
        <v>0.8118055555555556</v>
      </c>
      <c r="C278" s="91">
        <v>241.27754111111113</v>
      </c>
      <c r="D278" s="28">
        <v>-4.940688888888889</v>
      </c>
      <c r="E278" s="98">
        <v>241.56529277777778</v>
      </c>
      <c r="F278" s="29">
        <v>-5.934197222222222</v>
      </c>
      <c r="G278" s="28">
        <v>243.4254163888889</v>
      </c>
      <c r="H278" s="28">
        <v>-5.029794444444445</v>
      </c>
      <c r="I278" s="98">
        <f t="shared" si="47"/>
        <v>1.0339797994180637</v>
      </c>
      <c r="J278" s="37" t="str">
        <f t="shared" si="52"/>
        <v>-</v>
      </c>
      <c r="K278" s="28">
        <f t="shared" si="48"/>
        <v>2.1416034527164225</v>
      </c>
      <c r="L278" s="36" t="str">
        <f t="shared" si="52"/>
        <v>-</v>
      </c>
      <c r="M278" s="98">
        <f t="shared" si="49"/>
        <v>2.0606673507587994</v>
      </c>
      <c r="N278" s="37" t="str">
        <f t="shared" si="53"/>
        <v>-</v>
      </c>
      <c r="O278" s="28">
        <f t="shared" si="44"/>
        <v>2.1416034527164225</v>
      </c>
      <c r="P278" s="66" t="str">
        <f t="shared" si="50"/>
        <v>-</v>
      </c>
      <c r="Q278" s="98">
        <f t="shared" si="45"/>
        <v>5.236250602893286</v>
      </c>
      <c r="R278" s="89" t="str">
        <f t="shared" si="54"/>
        <v>-</v>
      </c>
      <c r="S278" s="28">
        <f t="shared" si="46"/>
        <v>14.705153089013248</v>
      </c>
      <c r="T278" s="89" t="str">
        <f t="shared" si="51"/>
        <v>-</v>
      </c>
    </row>
    <row r="279" spans="1:20" ht="12.75">
      <c r="A279" s="90">
        <v>39783</v>
      </c>
      <c r="B279" s="106">
        <v>0.8125</v>
      </c>
      <c r="C279" s="91">
        <v>241.44639138888888</v>
      </c>
      <c r="D279" s="28">
        <v>-5.087255555555555</v>
      </c>
      <c r="E279" s="98">
        <v>241.73544944444444</v>
      </c>
      <c r="F279" s="29">
        <v>-6.087638888888889</v>
      </c>
      <c r="G279" s="28">
        <v>243.59776194444444</v>
      </c>
      <c r="H279" s="28">
        <v>-5.186386111111111</v>
      </c>
      <c r="I279" s="98">
        <f t="shared" si="47"/>
        <v>1.0409260869037549</v>
      </c>
      <c r="J279" s="37" t="str">
        <f t="shared" si="52"/>
        <v>-</v>
      </c>
      <c r="K279" s="28">
        <f t="shared" si="48"/>
        <v>2.145020639809142</v>
      </c>
      <c r="L279" s="36" t="str">
        <f t="shared" si="52"/>
        <v>-</v>
      </c>
      <c r="M279" s="98">
        <f t="shared" si="49"/>
        <v>2.0608071912087995</v>
      </c>
      <c r="N279" s="37" t="str">
        <f t="shared" si="53"/>
        <v>-</v>
      </c>
      <c r="O279" s="28">
        <f t="shared" si="44"/>
        <v>2.145020639809142</v>
      </c>
      <c r="P279" s="66" t="str">
        <f t="shared" si="50"/>
        <v>-</v>
      </c>
      <c r="Q279" s="98">
        <f t="shared" si="45"/>
        <v>5.246753917921696</v>
      </c>
      <c r="R279" s="89" t="str">
        <f t="shared" si="54"/>
        <v>-</v>
      </c>
      <c r="S279" s="28">
        <f t="shared" si="46"/>
        <v>14.767010121702551</v>
      </c>
      <c r="T279" s="89" t="str">
        <f t="shared" si="51"/>
        <v>-</v>
      </c>
    </row>
    <row r="280" spans="1:20" ht="12.75">
      <c r="A280" s="90">
        <v>39783</v>
      </c>
      <c r="B280" s="106">
        <v>0.8131944444444444</v>
      </c>
      <c r="C280" s="91">
        <v>241.61506833333334</v>
      </c>
      <c r="D280" s="28">
        <v>-5.234055555555556</v>
      </c>
      <c r="E280" s="98">
        <v>241.90543083333333</v>
      </c>
      <c r="F280" s="29">
        <v>-6.241325</v>
      </c>
      <c r="G280" s="28">
        <v>243.76993583333334</v>
      </c>
      <c r="H280" s="28">
        <v>-5.343213888888888</v>
      </c>
      <c r="I280" s="98">
        <f t="shared" si="47"/>
        <v>1.0478822586771916</v>
      </c>
      <c r="J280" s="37" t="str">
        <f t="shared" si="52"/>
        <v>-</v>
      </c>
      <c r="K280" s="28">
        <f t="shared" si="48"/>
        <v>2.148467649109406</v>
      </c>
      <c r="L280" s="36" t="str">
        <f t="shared" si="52"/>
        <v>-</v>
      </c>
      <c r="M280" s="98">
        <f t="shared" si="49"/>
        <v>2.0609461188484857</v>
      </c>
      <c r="N280" s="37" t="str">
        <f t="shared" si="53"/>
        <v>-</v>
      </c>
      <c r="O280" s="28">
        <f t="shared" si="44"/>
        <v>2.148467649109406</v>
      </c>
      <c r="P280" s="66" t="str">
        <f t="shared" si="50"/>
        <v>-</v>
      </c>
      <c r="Q280" s="98">
        <f t="shared" si="45"/>
        <v>5.257296026635084</v>
      </c>
      <c r="R280" s="89" t="str">
        <f t="shared" si="54"/>
        <v>-</v>
      </c>
      <c r="S280" s="28">
        <f t="shared" si="46"/>
        <v>14.829194323226279</v>
      </c>
      <c r="T280" s="89" t="str">
        <f t="shared" si="51"/>
        <v>-</v>
      </c>
    </row>
    <row r="281" spans="1:20" ht="12.75">
      <c r="A281" s="90">
        <v>39783</v>
      </c>
      <c r="B281" s="106">
        <v>0.813888888888889</v>
      </c>
      <c r="C281" s="91">
        <v>241.7835738888889</v>
      </c>
      <c r="D281" s="28">
        <v>-5.381088888888889</v>
      </c>
      <c r="E281" s="98">
        <v>242.07523916666668</v>
      </c>
      <c r="F281" s="29">
        <v>-6.395255555555556</v>
      </c>
      <c r="G281" s="28">
        <v>243.94194000000002</v>
      </c>
      <c r="H281" s="28">
        <v>-5.500272222222222</v>
      </c>
      <c r="I281" s="98">
        <f t="shared" si="47"/>
        <v>1.0548483866032357</v>
      </c>
      <c r="J281" s="37" t="str">
        <f t="shared" si="52"/>
        <v>-</v>
      </c>
      <c r="K281" s="28">
        <f t="shared" si="48"/>
        <v>2.151943868525916</v>
      </c>
      <c r="L281" s="36" t="str">
        <f t="shared" si="52"/>
        <v>-</v>
      </c>
      <c r="M281" s="98">
        <f t="shared" si="49"/>
        <v>2.0610861363223325</v>
      </c>
      <c r="N281" s="37" t="str">
        <f t="shared" si="53"/>
        <v>-</v>
      </c>
      <c r="O281" s="28">
        <f t="shared" si="44"/>
        <v>2.151943868525916</v>
      </c>
      <c r="P281" s="66" t="str">
        <f t="shared" si="50"/>
        <v>-</v>
      </c>
      <c r="Q281" s="98">
        <f t="shared" si="45"/>
        <v>5.267878391451484</v>
      </c>
      <c r="R281" s="89" t="str">
        <f t="shared" si="54"/>
        <v>-</v>
      </c>
      <c r="S281" s="28">
        <f t="shared" si="46"/>
        <v>14.891715169363968</v>
      </c>
      <c r="T281" s="89" t="str">
        <f t="shared" si="51"/>
        <v>-</v>
      </c>
    </row>
    <row r="282" spans="1:20" ht="12.75">
      <c r="A282" s="90">
        <v>39783</v>
      </c>
      <c r="B282" s="106">
        <v>0.8145833333333333</v>
      </c>
      <c r="C282" s="91">
        <v>241.95191</v>
      </c>
      <c r="D282" s="28">
        <v>-5.52835</v>
      </c>
      <c r="E282" s="98">
        <v>242.24487638888888</v>
      </c>
      <c r="F282" s="29">
        <v>-6.549427777777778</v>
      </c>
      <c r="G282" s="28">
        <v>244.11377694444445</v>
      </c>
      <c r="H282" s="28">
        <v>-5.657561111111112</v>
      </c>
      <c r="I282" s="98">
        <f t="shared" si="47"/>
        <v>1.061827137784436</v>
      </c>
      <c r="J282" s="37" t="str">
        <f t="shared" si="52"/>
        <v>-</v>
      </c>
      <c r="K282" s="28">
        <f t="shared" si="48"/>
        <v>2.1554498035707916</v>
      </c>
      <c r="L282" s="36" t="str">
        <f t="shared" si="52"/>
        <v>-</v>
      </c>
      <c r="M282" s="98">
        <f t="shared" si="49"/>
        <v>2.0612263493138956</v>
      </c>
      <c r="N282" s="37" t="str">
        <f t="shared" si="53"/>
        <v>-</v>
      </c>
      <c r="O282" s="28">
        <f t="shared" si="44"/>
        <v>2.1554498035707916</v>
      </c>
      <c r="P282" s="66" t="str">
        <f t="shared" si="50"/>
        <v>-</v>
      </c>
      <c r="Q282" s="98">
        <f t="shared" si="45"/>
        <v>5.278503290669123</v>
      </c>
      <c r="R282" s="89" t="str">
        <f t="shared" si="54"/>
        <v>-</v>
      </c>
      <c r="S282" s="28">
        <f t="shared" si="46"/>
        <v>14.954588132021234</v>
      </c>
      <c r="T282" s="89" t="str">
        <f t="shared" si="51"/>
        <v>-</v>
      </c>
    </row>
    <row r="283" spans="1:20" ht="12.75">
      <c r="A283" s="90">
        <v>39783</v>
      </c>
      <c r="B283" s="106">
        <v>0.8152777777777778</v>
      </c>
      <c r="C283" s="91">
        <v>242.12007861111113</v>
      </c>
      <c r="D283" s="28">
        <v>-5.675841666666667</v>
      </c>
      <c r="E283" s="98">
        <v>242.41434472222224</v>
      </c>
      <c r="F283" s="29">
        <v>-6.703838888888889</v>
      </c>
      <c r="G283" s="28">
        <v>244.28544861111112</v>
      </c>
      <c r="H283" s="28">
        <v>-5.815080555555555</v>
      </c>
      <c r="I283" s="98">
        <f t="shared" si="47"/>
        <v>1.0688132414189198</v>
      </c>
      <c r="J283" s="37" t="str">
        <f t="shared" si="52"/>
        <v>-</v>
      </c>
      <c r="K283" s="28">
        <f t="shared" si="48"/>
        <v>2.158984956480915</v>
      </c>
      <c r="L283" s="36" t="str">
        <f t="shared" si="52"/>
        <v>-</v>
      </c>
      <c r="M283" s="98">
        <f t="shared" si="49"/>
        <v>2.0613651345144635</v>
      </c>
      <c r="N283" s="37" t="str">
        <f t="shared" si="53"/>
        <v>-</v>
      </c>
      <c r="O283" s="28">
        <f t="shared" si="44"/>
        <v>2.158984956480915</v>
      </c>
      <c r="P283" s="66" t="str">
        <f t="shared" si="50"/>
        <v>-</v>
      </c>
      <c r="Q283" s="98">
        <f t="shared" si="45"/>
        <v>5.289163332414299</v>
      </c>
      <c r="R283" s="89" t="str">
        <f t="shared" si="54"/>
        <v>-</v>
      </c>
      <c r="S283" s="28">
        <f t="shared" si="46"/>
        <v>15.017770366760665</v>
      </c>
      <c r="T283" s="89" t="str">
        <f t="shared" si="51"/>
        <v>-</v>
      </c>
    </row>
    <row r="284" spans="1:20" ht="12.75">
      <c r="A284" s="90">
        <v>39783</v>
      </c>
      <c r="B284" s="106">
        <v>0.8159722222222222</v>
      </c>
      <c r="C284" s="91">
        <v>242.28808138888888</v>
      </c>
      <c r="D284" s="28">
        <v>-5.823561111111111</v>
      </c>
      <c r="E284" s="98">
        <v>242.58364583333335</v>
      </c>
      <c r="F284" s="29">
        <v>-6.858491666666667</v>
      </c>
      <c r="G284" s="28">
        <v>244.4569575</v>
      </c>
      <c r="H284" s="28">
        <v>-5.972825</v>
      </c>
      <c r="I284" s="98">
        <f t="shared" si="47"/>
        <v>1.0758120352375193</v>
      </c>
      <c r="J284" s="37" t="str">
        <f t="shared" si="52"/>
        <v>-</v>
      </c>
      <c r="K284" s="28">
        <f t="shared" si="48"/>
        <v>2.162549627005933</v>
      </c>
      <c r="L284" s="36" t="str">
        <f t="shared" si="52"/>
        <v>-</v>
      </c>
      <c r="M284" s="98">
        <f t="shared" si="49"/>
        <v>2.0615066554693695</v>
      </c>
      <c r="N284" s="37" t="str">
        <f t="shared" si="53"/>
        <v>-</v>
      </c>
      <c r="O284" s="28">
        <f t="shared" si="44"/>
        <v>2.162549627005933</v>
      </c>
      <c r="P284" s="66" t="str">
        <f t="shared" si="50"/>
        <v>-</v>
      </c>
      <c r="Q284" s="98">
        <f t="shared" si="45"/>
        <v>5.299868317712821</v>
      </c>
      <c r="R284" s="89" t="str">
        <f t="shared" si="54"/>
        <v>-</v>
      </c>
      <c r="S284" s="28">
        <f t="shared" si="46"/>
        <v>15.081320894081744</v>
      </c>
      <c r="T284" s="89" t="str">
        <f t="shared" si="51"/>
        <v>-</v>
      </c>
    </row>
    <row r="285" spans="1:20" ht="12.75">
      <c r="A285" s="90">
        <v>39783</v>
      </c>
      <c r="B285" s="106">
        <v>0.8166666666666668</v>
      </c>
      <c r="C285" s="91">
        <v>242.45592027777778</v>
      </c>
      <c r="D285" s="28">
        <v>-5.971505555555556</v>
      </c>
      <c r="E285" s="98">
        <v>242.7527822222222</v>
      </c>
      <c r="F285" s="29">
        <v>-7.013380555555556</v>
      </c>
      <c r="G285" s="28">
        <v>244.62830583333334</v>
      </c>
      <c r="H285" s="28">
        <v>-6.130797222222222</v>
      </c>
      <c r="I285" s="98">
        <f t="shared" si="47"/>
        <v>1.0828209940192528</v>
      </c>
      <c r="J285" s="37" t="str">
        <f t="shared" si="52"/>
        <v>-</v>
      </c>
      <c r="K285" s="28">
        <f t="shared" si="48"/>
        <v>2.166144109902845</v>
      </c>
      <c r="L285" s="36" t="str">
        <f t="shared" si="52"/>
        <v>-</v>
      </c>
      <c r="M285" s="98">
        <f t="shared" si="49"/>
        <v>2.061646894676311</v>
      </c>
      <c r="N285" s="37" t="str">
        <f t="shared" si="53"/>
        <v>-</v>
      </c>
      <c r="O285" s="28">
        <f t="shared" si="44"/>
        <v>2.166144109902845</v>
      </c>
      <c r="P285" s="66" t="str">
        <f t="shared" si="50"/>
        <v>-</v>
      </c>
      <c r="Q285" s="98">
        <f t="shared" si="45"/>
        <v>5.310611998598409</v>
      </c>
      <c r="R285" s="89" t="str">
        <f t="shared" si="54"/>
        <v>-</v>
      </c>
      <c r="S285" s="28">
        <f t="shared" si="46"/>
        <v>15.14520467291933</v>
      </c>
      <c r="T285" s="89" t="str">
        <f t="shared" si="51"/>
        <v>-</v>
      </c>
    </row>
    <row r="286" spans="1:20" ht="12.75">
      <c r="A286" s="90">
        <v>39783</v>
      </c>
      <c r="B286" s="106">
        <v>0.8173611111111111</v>
      </c>
      <c r="C286" s="91">
        <v>242.62359722222223</v>
      </c>
      <c r="D286" s="28">
        <v>-6.119675</v>
      </c>
      <c r="E286" s="98">
        <v>242.92175527777778</v>
      </c>
      <c r="F286" s="29">
        <v>-7.168505555555556</v>
      </c>
      <c r="G286" s="28">
        <v>244.79949527777777</v>
      </c>
      <c r="H286" s="28">
        <v>-6.288991666666667</v>
      </c>
      <c r="I286" s="98">
        <f t="shared" si="47"/>
        <v>1.0898399616284136</v>
      </c>
      <c r="J286" s="37" t="str">
        <f t="shared" si="52"/>
        <v>-</v>
      </c>
      <c r="K286" s="28">
        <f t="shared" si="48"/>
        <v>2.169767393415454</v>
      </c>
      <c r="L286" s="36" t="str">
        <f t="shared" si="52"/>
        <v>-</v>
      </c>
      <c r="M286" s="98">
        <f t="shared" si="49"/>
        <v>2.061788313106024</v>
      </c>
      <c r="N286" s="37" t="str">
        <f t="shared" si="53"/>
        <v>-</v>
      </c>
      <c r="O286" s="28">
        <f aca="true" t="shared" si="55" ref="O286:O309">MAX(I286,K286,M286)</f>
        <v>2.169767393415454</v>
      </c>
      <c r="P286" s="66" t="str">
        <f t="shared" si="50"/>
        <v>-</v>
      </c>
      <c r="Q286" s="98">
        <f aca="true" t="shared" si="56" ref="Q286:Q309">I286+K286+M286</f>
        <v>5.321395668149892</v>
      </c>
      <c r="R286" s="89" t="str">
        <f t="shared" si="54"/>
        <v>-</v>
      </c>
      <c r="S286" s="28">
        <f aca="true" t="shared" si="57" ref="S286:S309">SQRT(Q286*(Q286-I286)*(Q286-K286)*(Q286-M286))</f>
        <v>15.209430256168691</v>
      </c>
      <c r="T286" s="89" t="str">
        <f t="shared" si="51"/>
        <v>-</v>
      </c>
    </row>
    <row r="287" spans="1:20" ht="12.75">
      <c r="A287" s="90">
        <v>39783</v>
      </c>
      <c r="B287" s="106">
        <v>0.8180555555555555</v>
      </c>
      <c r="C287" s="91">
        <v>242.79111388888887</v>
      </c>
      <c r="D287" s="28">
        <v>-6.268066666666667</v>
      </c>
      <c r="E287" s="98">
        <v>243.09056777777778</v>
      </c>
      <c r="F287" s="29">
        <v>-7.323863888888889</v>
      </c>
      <c r="G287" s="28">
        <v>244.97052888888888</v>
      </c>
      <c r="H287" s="28">
        <v>-6.447411111111111</v>
      </c>
      <c r="I287" s="98">
        <f t="shared" si="47"/>
        <v>1.0968692327130123</v>
      </c>
      <c r="J287" s="37" t="str">
        <f t="shared" si="52"/>
        <v>-</v>
      </c>
      <c r="K287" s="28">
        <f t="shared" si="48"/>
        <v>2.1734209238520963</v>
      </c>
      <c r="L287" s="36" t="str">
        <f t="shared" si="52"/>
        <v>-</v>
      </c>
      <c r="M287" s="98">
        <f t="shared" si="49"/>
        <v>2.061928606752841</v>
      </c>
      <c r="N287" s="37" t="str">
        <f t="shared" si="53"/>
        <v>-</v>
      </c>
      <c r="O287" s="28">
        <f t="shared" si="55"/>
        <v>2.1734209238520963</v>
      </c>
      <c r="P287" s="66" t="str">
        <f t="shared" si="50"/>
        <v>-</v>
      </c>
      <c r="Q287" s="98">
        <f t="shared" si="56"/>
        <v>5.332218763317949</v>
      </c>
      <c r="R287" s="89" t="str">
        <f t="shared" si="54"/>
        <v>-</v>
      </c>
      <c r="S287" s="28">
        <f t="shared" si="57"/>
        <v>15.273995829786873</v>
      </c>
      <c r="T287" s="89" t="str">
        <f t="shared" si="51"/>
        <v>-</v>
      </c>
    </row>
    <row r="288" spans="1:20" ht="12.75">
      <c r="A288" s="90">
        <v>39783</v>
      </c>
      <c r="B288" s="106">
        <v>0.81875</v>
      </c>
      <c r="C288" s="91">
        <v>242.9584725</v>
      </c>
      <c r="D288" s="28">
        <v>-6.416677777777778</v>
      </c>
      <c r="E288" s="98">
        <v>243.25922166666666</v>
      </c>
      <c r="F288" s="29">
        <v>-7.479455555555556</v>
      </c>
      <c r="G288" s="28">
        <v>245.14140833333332</v>
      </c>
      <c r="H288" s="28">
        <v>-6.60605</v>
      </c>
      <c r="I288" s="98">
        <f t="shared" si="47"/>
        <v>1.1039113999593202</v>
      </c>
      <c r="J288" s="37" t="str">
        <f t="shared" si="52"/>
        <v>-</v>
      </c>
      <c r="K288" s="28">
        <f t="shared" si="48"/>
        <v>2.177103612130139</v>
      </c>
      <c r="L288" s="36" t="str">
        <f t="shared" si="52"/>
        <v>-</v>
      </c>
      <c r="M288" s="98">
        <f t="shared" si="49"/>
        <v>2.0620697217809445</v>
      </c>
      <c r="N288" s="37" t="str">
        <f t="shared" si="53"/>
        <v>-</v>
      </c>
      <c r="O288" s="28">
        <f t="shared" si="55"/>
        <v>2.177103612130139</v>
      </c>
      <c r="P288" s="66" t="str">
        <f t="shared" si="50"/>
        <v>-</v>
      </c>
      <c r="Q288" s="98">
        <f t="shared" si="56"/>
        <v>5.343084733870404</v>
      </c>
      <c r="R288" s="89" t="str">
        <f t="shared" si="54"/>
        <v>-</v>
      </c>
      <c r="S288" s="28">
        <f t="shared" si="57"/>
        <v>15.338923704405705</v>
      </c>
      <c r="T288" s="89" t="str">
        <f t="shared" si="51"/>
        <v>-</v>
      </c>
    </row>
    <row r="289" spans="1:20" ht="12.75">
      <c r="A289" s="90">
        <v>39783</v>
      </c>
      <c r="B289" s="106">
        <v>0.8194444444444445</v>
      </c>
      <c r="C289" s="91">
        <v>243.12567472222224</v>
      </c>
      <c r="D289" s="28">
        <v>-6.565511111111111</v>
      </c>
      <c r="E289" s="98">
        <v>243.4277186111111</v>
      </c>
      <c r="F289" s="29">
        <v>-7.635277777777778</v>
      </c>
      <c r="G289" s="28">
        <v>245.31213611111113</v>
      </c>
      <c r="H289" s="28">
        <v>-6.7649083333333335</v>
      </c>
      <c r="I289" s="98">
        <f t="shared" si="47"/>
        <v>1.1109611087787898</v>
      </c>
      <c r="J289" s="37" t="str">
        <f t="shared" si="52"/>
        <v>-</v>
      </c>
      <c r="K289" s="28">
        <f t="shared" si="48"/>
        <v>2.180815672125472</v>
      </c>
      <c r="L289" s="36" t="str">
        <f t="shared" si="52"/>
        <v>-</v>
      </c>
      <c r="M289" s="98">
        <f t="shared" si="49"/>
        <v>2.0622110484707514</v>
      </c>
      <c r="N289" s="37" t="str">
        <f t="shared" si="53"/>
        <v>-</v>
      </c>
      <c r="O289" s="28">
        <f t="shared" si="55"/>
        <v>2.180815672125472</v>
      </c>
      <c r="P289" s="66" t="str">
        <f t="shared" si="50"/>
        <v>-</v>
      </c>
      <c r="Q289" s="98">
        <f t="shared" si="56"/>
        <v>5.353987829375013</v>
      </c>
      <c r="R289" s="89" t="str">
        <f t="shared" si="54"/>
        <v>-</v>
      </c>
      <c r="S289" s="28">
        <f t="shared" si="57"/>
        <v>15.40417981061149</v>
      </c>
      <c r="T289" s="89" t="str">
        <f t="shared" si="51"/>
        <v>-</v>
      </c>
    </row>
    <row r="290" spans="1:20" ht="12.75">
      <c r="A290" s="90">
        <v>39783</v>
      </c>
      <c r="B290" s="106">
        <v>0.8201388888888889</v>
      </c>
      <c r="C290" s="91">
        <v>243.29272277777778</v>
      </c>
      <c r="D290" s="28">
        <v>-6.714561111111111</v>
      </c>
      <c r="E290" s="98">
        <v>243.5960611111111</v>
      </c>
      <c r="F290" s="29">
        <v>-7.791330555555556</v>
      </c>
      <c r="G290" s="28">
        <v>245.48271444444444</v>
      </c>
      <c r="H290" s="28">
        <v>-6.923983333333334</v>
      </c>
      <c r="I290" s="98">
        <f t="shared" si="47"/>
        <v>1.118023776367254</v>
      </c>
      <c r="J290" s="37" t="str">
        <f t="shared" si="52"/>
        <v>-</v>
      </c>
      <c r="K290" s="28">
        <f t="shared" si="48"/>
        <v>2.1845569996990384</v>
      </c>
      <c r="L290" s="36" t="str">
        <f t="shared" si="52"/>
        <v>-</v>
      </c>
      <c r="M290" s="98">
        <f t="shared" si="49"/>
        <v>2.0623533317402276</v>
      </c>
      <c r="N290" s="37" t="str">
        <f t="shared" si="53"/>
        <v>-</v>
      </c>
      <c r="O290" s="28">
        <f t="shared" si="55"/>
        <v>2.1845569996990384</v>
      </c>
      <c r="P290" s="66" t="str">
        <f t="shared" si="50"/>
        <v>-</v>
      </c>
      <c r="Q290" s="98">
        <f t="shared" si="56"/>
        <v>5.36493410780652</v>
      </c>
      <c r="R290" s="89" t="str">
        <f t="shared" si="54"/>
        <v>-</v>
      </c>
      <c r="S290" s="28">
        <f t="shared" si="57"/>
        <v>15.469802728530782</v>
      </c>
      <c r="T290" s="89" t="str">
        <f t="shared" si="51"/>
        <v>-</v>
      </c>
    </row>
    <row r="291" spans="1:20" ht="12.75">
      <c r="A291" s="90">
        <v>39783</v>
      </c>
      <c r="B291" s="106">
        <v>0.8208333333333333</v>
      </c>
      <c r="C291" s="91">
        <v>243.4596186111111</v>
      </c>
      <c r="D291" s="28">
        <v>-6.863830555555555</v>
      </c>
      <c r="E291" s="98">
        <v>243.76425111111112</v>
      </c>
      <c r="F291" s="29">
        <v>-7.947611111111112</v>
      </c>
      <c r="G291" s="28">
        <v>245.65314555555557</v>
      </c>
      <c r="H291" s="28">
        <v>-7.083277777777777</v>
      </c>
      <c r="I291" s="98">
        <f t="shared" si="47"/>
        <v>1.1250940456661207</v>
      </c>
      <c r="J291" s="37" t="str">
        <f t="shared" si="52"/>
        <v>-</v>
      </c>
      <c r="K291" s="28">
        <f t="shared" si="48"/>
        <v>2.188327505703873</v>
      </c>
      <c r="L291" s="36" t="str">
        <f t="shared" si="52"/>
        <v>-</v>
      </c>
      <c r="M291" s="98">
        <f t="shared" si="49"/>
        <v>2.062494302409722</v>
      </c>
      <c r="N291" s="37" t="str">
        <f t="shared" si="53"/>
        <v>-</v>
      </c>
      <c r="O291" s="28">
        <f t="shared" si="55"/>
        <v>2.188327505703873</v>
      </c>
      <c r="P291" s="66" t="str">
        <f t="shared" si="50"/>
        <v>-</v>
      </c>
      <c r="Q291" s="98">
        <f t="shared" si="56"/>
        <v>5.375915853779716</v>
      </c>
      <c r="R291" s="89" t="str">
        <f t="shared" si="54"/>
        <v>-</v>
      </c>
      <c r="S291" s="28">
        <f t="shared" si="57"/>
        <v>15.535747096267022</v>
      </c>
      <c r="T291" s="89" t="str">
        <f t="shared" si="51"/>
        <v>-</v>
      </c>
    </row>
    <row r="292" spans="1:20" ht="12.75">
      <c r="A292" s="90">
        <v>39783</v>
      </c>
      <c r="B292" s="106">
        <v>0.8215277777777777</v>
      </c>
      <c r="C292" s="91">
        <v>243.62636361111112</v>
      </c>
      <c r="D292" s="28">
        <v>-7.013311111111111</v>
      </c>
      <c r="E292" s="98">
        <v>243.93229083333333</v>
      </c>
      <c r="F292" s="29">
        <v>-8.104116666666666</v>
      </c>
      <c r="G292" s="28">
        <v>245.82343166666666</v>
      </c>
      <c r="H292" s="28">
        <v>-7.242783333333334</v>
      </c>
      <c r="I292" s="98">
        <f t="shared" si="47"/>
        <v>1.1321774830830016</v>
      </c>
      <c r="J292" s="37" t="str">
        <f t="shared" si="52"/>
        <v>-</v>
      </c>
      <c r="K292" s="28">
        <f t="shared" si="48"/>
        <v>2.192127699989379</v>
      </c>
      <c r="L292" s="36" t="str">
        <f t="shared" si="52"/>
        <v>-</v>
      </c>
      <c r="M292" s="98">
        <f t="shared" si="49"/>
        <v>2.06263613598977</v>
      </c>
      <c r="N292" s="37" t="str">
        <f t="shared" si="53"/>
        <v>-</v>
      </c>
      <c r="O292" s="28">
        <f t="shared" si="55"/>
        <v>2.192127699989379</v>
      </c>
      <c r="P292" s="66" t="str">
        <f t="shared" si="50"/>
        <v>-</v>
      </c>
      <c r="Q292" s="98">
        <f t="shared" si="56"/>
        <v>5.386941319062151</v>
      </c>
      <c r="R292" s="89" t="str">
        <f t="shared" si="54"/>
        <v>-</v>
      </c>
      <c r="S292" s="28">
        <f t="shared" si="57"/>
        <v>15.60206413787349</v>
      </c>
      <c r="T292" s="89" t="str">
        <f t="shared" si="51"/>
        <v>-</v>
      </c>
    </row>
    <row r="293" spans="1:20" ht="12.75">
      <c r="A293" s="90">
        <v>39783</v>
      </c>
      <c r="B293" s="106">
        <v>0.8222222222222223</v>
      </c>
      <c r="C293" s="91">
        <v>243.79296027777778</v>
      </c>
      <c r="D293" s="28">
        <v>-7.163008333333334</v>
      </c>
      <c r="E293" s="98">
        <v>244.10018222222223</v>
      </c>
      <c r="F293" s="29">
        <v>-8.260847222222223</v>
      </c>
      <c r="G293" s="28">
        <v>245.99357555555554</v>
      </c>
      <c r="H293" s="28">
        <v>-7.402502777777778</v>
      </c>
      <c r="I293" s="98">
        <f t="shared" si="47"/>
        <v>1.1392685802991216</v>
      </c>
      <c r="J293" s="37" t="str">
        <f t="shared" si="52"/>
        <v>-</v>
      </c>
      <c r="K293" s="28">
        <f t="shared" si="48"/>
        <v>2.195957182359211</v>
      </c>
      <c r="L293" s="36" t="str">
        <f t="shared" si="52"/>
        <v>-</v>
      </c>
      <c r="M293" s="98">
        <f t="shared" si="49"/>
        <v>2.062778231705372</v>
      </c>
      <c r="N293" s="37" t="str">
        <f t="shared" si="53"/>
        <v>-</v>
      </c>
      <c r="O293" s="28">
        <f t="shared" si="55"/>
        <v>2.195957182359211</v>
      </c>
      <c r="P293" s="66" t="str">
        <f t="shared" si="50"/>
        <v>-</v>
      </c>
      <c r="Q293" s="98">
        <f t="shared" si="56"/>
        <v>5.398003994363704</v>
      </c>
      <c r="R293" s="89" t="str">
        <f t="shared" si="54"/>
        <v>-</v>
      </c>
      <c r="S293" s="28">
        <f t="shared" si="57"/>
        <v>15.668715214470124</v>
      </c>
      <c r="T293" s="89" t="str">
        <f t="shared" si="51"/>
        <v>-</v>
      </c>
    </row>
    <row r="294" spans="1:20" ht="12.75">
      <c r="A294" s="90">
        <v>39783</v>
      </c>
      <c r="B294" s="106">
        <v>0.8229166666666666</v>
      </c>
      <c r="C294" s="91">
        <v>243.95941055555554</v>
      </c>
      <c r="D294" s="28">
        <v>-7.312916666666666</v>
      </c>
      <c r="E294" s="98">
        <v>244.2679275</v>
      </c>
      <c r="F294" s="29">
        <v>-8.417802777777776</v>
      </c>
      <c r="G294" s="28">
        <v>246.1635788888889</v>
      </c>
      <c r="H294" s="28">
        <v>-7.562433333333333</v>
      </c>
      <c r="I294" s="98">
        <f t="shared" si="47"/>
        <v>1.1463727568366093</v>
      </c>
      <c r="J294" s="37" t="str">
        <f t="shared" si="52"/>
        <v>-</v>
      </c>
      <c r="K294" s="28">
        <f t="shared" si="48"/>
        <v>2.199815625566453</v>
      </c>
      <c r="L294" s="36" t="str">
        <f t="shared" si="52"/>
        <v>-</v>
      </c>
      <c r="M294" s="98">
        <f t="shared" si="49"/>
        <v>2.06292106885851</v>
      </c>
      <c r="N294" s="37" t="str">
        <f t="shared" si="53"/>
        <v>-</v>
      </c>
      <c r="O294" s="28">
        <f t="shared" si="55"/>
        <v>2.199815625566453</v>
      </c>
      <c r="P294" s="66" t="str">
        <f t="shared" si="50"/>
        <v>-</v>
      </c>
      <c r="Q294" s="98">
        <f t="shared" si="56"/>
        <v>5.409109451261572</v>
      </c>
      <c r="R294" s="89" t="str">
        <f t="shared" si="54"/>
        <v>-</v>
      </c>
      <c r="S294" s="28">
        <f t="shared" si="57"/>
        <v>15.735736414707398</v>
      </c>
      <c r="T294" s="89" t="str">
        <f t="shared" si="51"/>
        <v>-</v>
      </c>
    </row>
    <row r="295" spans="1:20" ht="12.75">
      <c r="A295" s="90">
        <v>39783</v>
      </c>
      <c r="B295" s="106">
        <v>0.8236111111111111</v>
      </c>
      <c r="C295" s="91">
        <v>244.12571611111113</v>
      </c>
      <c r="D295" s="28">
        <v>-7.463036111111111</v>
      </c>
      <c r="E295" s="98">
        <v>244.43552861111112</v>
      </c>
      <c r="F295" s="29">
        <v>-8.574980555555555</v>
      </c>
      <c r="G295" s="28">
        <v>246.33344444444447</v>
      </c>
      <c r="H295" s="28">
        <v>-7.722575</v>
      </c>
      <c r="I295" s="98">
        <f t="shared" si="47"/>
        <v>1.15348740195265</v>
      </c>
      <c r="J295" s="37" t="str">
        <f t="shared" si="52"/>
        <v>-</v>
      </c>
      <c r="K295" s="28">
        <f t="shared" si="48"/>
        <v>2.203703772836228</v>
      </c>
      <c r="L295" s="36" t="str">
        <f t="shared" si="52"/>
        <v>-</v>
      </c>
      <c r="M295" s="98">
        <f t="shared" si="49"/>
        <v>2.0630640667300626</v>
      </c>
      <c r="N295" s="37" t="str">
        <f t="shared" si="53"/>
        <v>-</v>
      </c>
      <c r="O295" s="28">
        <f t="shared" si="55"/>
        <v>2.203703772836228</v>
      </c>
      <c r="P295" s="66" t="str">
        <f t="shared" si="50"/>
        <v>-</v>
      </c>
      <c r="Q295" s="98">
        <f t="shared" si="56"/>
        <v>5.420255241518941</v>
      </c>
      <c r="R295" s="89" t="str">
        <f t="shared" si="54"/>
        <v>-</v>
      </c>
      <c r="S295" s="28">
        <f t="shared" si="57"/>
        <v>15.803113687767114</v>
      </c>
      <c r="T295" s="89" t="str">
        <f t="shared" si="51"/>
        <v>-</v>
      </c>
    </row>
    <row r="296" spans="1:20" ht="12.75">
      <c r="A296" s="90">
        <v>39783</v>
      </c>
      <c r="B296" s="106">
        <v>0.8243055555555556</v>
      </c>
      <c r="C296" s="91">
        <v>244.29187916666666</v>
      </c>
      <c r="D296" s="28">
        <v>-7.613363888888888</v>
      </c>
      <c r="E296" s="98">
        <v>244.60298833333331</v>
      </c>
      <c r="F296" s="29">
        <v>-8.732377777777778</v>
      </c>
      <c r="G296" s="28">
        <v>246.50317444444445</v>
      </c>
      <c r="H296" s="28">
        <v>-7.882925</v>
      </c>
      <c r="I296" s="98">
        <f t="shared" si="47"/>
        <v>1.1606126536902506</v>
      </c>
      <c r="J296" s="37" t="str">
        <f t="shared" si="52"/>
        <v>-</v>
      </c>
      <c r="K296" s="28">
        <f t="shared" si="48"/>
        <v>2.2076212853991586</v>
      </c>
      <c r="L296" s="36" t="str">
        <f t="shared" si="52"/>
        <v>-</v>
      </c>
      <c r="M296" s="98">
        <f t="shared" si="49"/>
        <v>2.0632065592670603</v>
      </c>
      <c r="N296" s="37" t="str">
        <f t="shared" si="53"/>
        <v>-</v>
      </c>
      <c r="O296" s="28">
        <f t="shared" si="55"/>
        <v>2.2076212853991586</v>
      </c>
      <c r="P296" s="66" t="str">
        <f t="shared" si="50"/>
        <v>-</v>
      </c>
      <c r="Q296" s="98">
        <f t="shared" si="56"/>
        <v>5.431440498356469</v>
      </c>
      <c r="R296" s="89" t="str">
        <f t="shared" si="54"/>
        <v>-</v>
      </c>
      <c r="S296" s="28">
        <f t="shared" si="57"/>
        <v>15.870843504332736</v>
      </c>
      <c r="T296" s="89" t="str">
        <f t="shared" si="51"/>
        <v>-</v>
      </c>
    </row>
    <row r="297" spans="1:20" ht="12.75">
      <c r="A297" s="90">
        <v>39783</v>
      </c>
      <c r="B297" s="106">
        <v>0.825</v>
      </c>
      <c r="C297" s="91">
        <v>244.45790138888887</v>
      </c>
      <c r="D297" s="28">
        <v>-7.7639</v>
      </c>
      <c r="E297" s="98">
        <v>244.77030805555557</v>
      </c>
      <c r="F297" s="29">
        <v>-8.889991666666667</v>
      </c>
      <c r="G297" s="28">
        <v>246.6727711111111</v>
      </c>
      <c r="H297" s="28">
        <v>-8.043480555555556</v>
      </c>
      <c r="I297" s="98">
        <f t="shared" si="47"/>
        <v>1.1677457513694092</v>
      </c>
      <c r="J297" s="37" t="str">
        <f t="shared" si="52"/>
        <v>-</v>
      </c>
      <c r="K297" s="28">
        <f t="shared" si="48"/>
        <v>2.2115680132891655</v>
      </c>
      <c r="L297" s="36" t="str">
        <f t="shared" si="52"/>
        <v>-</v>
      </c>
      <c r="M297" s="98">
        <f t="shared" si="49"/>
        <v>2.0633491332348703</v>
      </c>
      <c r="N297" s="37" t="str">
        <f t="shared" si="53"/>
        <v>-</v>
      </c>
      <c r="O297" s="28">
        <f t="shared" si="55"/>
        <v>2.2115680132891655</v>
      </c>
      <c r="P297" s="66" t="str">
        <f t="shared" si="50"/>
        <v>-</v>
      </c>
      <c r="Q297" s="98">
        <f t="shared" si="56"/>
        <v>5.442662897893445</v>
      </c>
      <c r="R297" s="89" t="str">
        <f t="shared" si="54"/>
        <v>-</v>
      </c>
      <c r="S297" s="28">
        <f t="shared" si="57"/>
        <v>15.938912394862939</v>
      </c>
      <c r="T297" s="89" t="str">
        <f t="shared" si="51"/>
        <v>-</v>
      </c>
    </row>
    <row r="298" spans="1:20" ht="12.75">
      <c r="A298" s="90">
        <v>39783</v>
      </c>
      <c r="B298" s="106">
        <v>0.8256944444444444</v>
      </c>
      <c r="C298" s="91">
        <v>244.62378527777778</v>
      </c>
      <c r="D298" s="28">
        <v>-7.914641666666667</v>
      </c>
      <c r="E298" s="98">
        <v>244.93749055555557</v>
      </c>
      <c r="F298" s="29">
        <v>-9.047825</v>
      </c>
      <c r="G298" s="28">
        <v>246.84223666666668</v>
      </c>
      <c r="H298" s="28">
        <v>-8.204238888888888</v>
      </c>
      <c r="I298" s="98">
        <f t="shared" si="47"/>
        <v>1.1748921155922178</v>
      </c>
      <c r="J298" s="37" t="str">
        <f t="shared" si="52"/>
        <v>-</v>
      </c>
      <c r="K298" s="28">
        <f t="shared" si="48"/>
        <v>2.2155433100928468</v>
      </c>
      <c r="L298" s="36" t="str">
        <f t="shared" si="52"/>
        <v>-</v>
      </c>
      <c r="M298" s="98">
        <f t="shared" si="49"/>
        <v>2.0634933821306625</v>
      </c>
      <c r="N298" s="37" t="str">
        <f t="shared" si="53"/>
        <v>-</v>
      </c>
      <c r="O298" s="28">
        <f t="shared" si="55"/>
        <v>2.2155433100928468</v>
      </c>
      <c r="P298" s="66" t="str">
        <f t="shared" si="50"/>
        <v>-</v>
      </c>
      <c r="Q298" s="98">
        <f t="shared" si="56"/>
        <v>5.453928807815727</v>
      </c>
      <c r="R298" s="89" t="str">
        <f t="shared" si="54"/>
        <v>-</v>
      </c>
      <c r="S298" s="28">
        <f t="shared" si="57"/>
        <v>16.007361362833326</v>
      </c>
      <c r="T298" s="89" t="str">
        <f t="shared" si="51"/>
        <v>-</v>
      </c>
    </row>
    <row r="299" spans="1:20" ht="12.75">
      <c r="A299" s="90">
        <v>39783</v>
      </c>
      <c r="B299" s="106">
        <v>0.8263888888888888</v>
      </c>
      <c r="C299" s="91">
        <v>244.78953222222222</v>
      </c>
      <c r="D299" s="28">
        <v>-8.06558888888889</v>
      </c>
      <c r="E299" s="98">
        <v>245.1045375</v>
      </c>
      <c r="F299" s="29">
        <v>-9.205872222222222</v>
      </c>
      <c r="G299" s="28">
        <v>247.01157388888888</v>
      </c>
      <c r="H299" s="28">
        <v>-8.365202777777778</v>
      </c>
      <c r="I299" s="98">
        <f t="shared" si="47"/>
        <v>1.1820464520994252</v>
      </c>
      <c r="J299" s="37" t="str">
        <f t="shared" si="52"/>
        <v>-</v>
      </c>
      <c r="K299" s="28">
        <f t="shared" si="48"/>
        <v>2.2195485186561137</v>
      </c>
      <c r="L299" s="36" t="str">
        <f t="shared" si="52"/>
        <v>-</v>
      </c>
      <c r="M299" s="98">
        <f t="shared" si="49"/>
        <v>2.0636367197509493</v>
      </c>
      <c r="N299" s="37" t="str">
        <f t="shared" si="53"/>
        <v>-</v>
      </c>
      <c r="O299" s="28">
        <f t="shared" si="55"/>
        <v>2.2195485186561137</v>
      </c>
      <c r="P299" s="66" t="str">
        <f t="shared" si="50"/>
        <v>-</v>
      </c>
      <c r="Q299" s="98">
        <f t="shared" si="56"/>
        <v>5.465231690506489</v>
      </c>
      <c r="R299" s="89" t="str">
        <f t="shared" si="54"/>
        <v>-</v>
      </c>
      <c r="S299" s="28">
        <f t="shared" si="57"/>
        <v>16.076151111574802</v>
      </c>
      <c r="T299" s="89" t="str">
        <f t="shared" si="51"/>
        <v>-</v>
      </c>
    </row>
    <row r="300" spans="1:20" ht="12.75">
      <c r="A300" s="90">
        <v>39783</v>
      </c>
      <c r="B300" s="106">
        <v>0.8270833333333334</v>
      </c>
      <c r="C300" s="91">
        <v>244.9551447222222</v>
      </c>
      <c r="D300" s="28">
        <v>-8.216738888888889</v>
      </c>
      <c r="E300" s="98">
        <v>245.2714513888889</v>
      </c>
      <c r="F300" s="29">
        <v>-9.36413611111111</v>
      </c>
      <c r="G300" s="28">
        <v>247.1807847222222</v>
      </c>
      <c r="H300" s="28">
        <v>-8.526369444444445</v>
      </c>
      <c r="I300" s="98">
        <f t="shared" si="47"/>
        <v>1.189214109806868</v>
      </c>
      <c r="J300" s="37" t="str">
        <f t="shared" si="52"/>
        <v>-</v>
      </c>
      <c r="K300" s="28">
        <f t="shared" si="48"/>
        <v>2.223582755325688</v>
      </c>
      <c r="L300" s="36" t="str">
        <f t="shared" si="52"/>
        <v>-</v>
      </c>
      <c r="M300" s="98">
        <f t="shared" si="49"/>
        <v>2.063780735448701</v>
      </c>
      <c r="N300" s="37" t="str">
        <f t="shared" si="53"/>
        <v>-</v>
      </c>
      <c r="O300" s="28">
        <f t="shared" si="55"/>
        <v>2.223582755325688</v>
      </c>
      <c r="P300" s="66" t="str">
        <f t="shared" si="50"/>
        <v>-</v>
      </c>
      <c r="Q300" s="98">
        <f t="shared" si="56"/>
        <v>5.4765776005812565</v>
      </c>
      <c r="R300" s="89" t="str">
        <f t="shared" si="54"/>
        <v>-</v>
      </c>
      <c r="S300" s="28">
        <f t="shared" si="57"/>
        <v>16.14532095085474</v>
      </c>
      <c r="T300" s="89" t="str">
        <f t="shared" si="51"/>
        <v>-</v>
      </c>
    </row>
    <row r="301" spans="1:20" ht="12.75">
      <c r="A301" s="90">
        <v>39783</v>
      </c>
      <c r="B301" s="106">
        <v>0.8277777777777778</v>
      </c>
      <c r="C301" s="91">
        <v>245.12062444444445</v>
      </c>
      <c r="D301" s="28">
        <v>-8.36808888888889</v>
      </c>
      <c r="E301" s="98">
        <v>245.43823416666666</v>
      </c>
      <c r="F301" s="29">
        <v>-9.522611111111113</v>
      </c>
      <c r="G301" s="28">
        <v>247.3498713888889</v>
      </c>
      <c r="H301" s="28">
        <v>-8.68773611111111</v>
      </c>
      <c r="I301" s="98">
        <f t="shared" si="47"/>
        <v>1.1963924726459314</v>
      </c>
      <c r="J301" s="37" t="str">
        <f t="shared" si="52"/>
        <v>-</v>
      </c>
      <c r="K301" s="28">
        <f t="shared" si="48"/>
        <v>2.2276462274763302</v>
      </c>
      <c r="L301" s="36" t="str">
        <f t="shared" si="52"/>
        <v>-</v>
      </c>
      <c r="M301" s="98">
        <f t="shared" si="49"/>
        <v>2.0639243878473525</v>
      </c>
      <c r="N301" s="37" t="str">
        <f t="shared" si="53"/>
        <v>-</v>
      </c>
      <c r="O301" s="28">
        <f t="shared" si="55"/>
        <v>2.2276462274763302</v>
      </c>
      <c r="P301" s="66" t="str">
        <f t="shared" si="50"/>
        <v>-</v>
      </c>
      <c r="Q301" s="98">
        <f t="shared" si="56"/>
        <v>5.487963087969614</v>
      </c>
      <c r="R301" s="89" t="str">
        <f t="shared" si="54"/>
        <v>-</v>
      </c>
      <c r="S301" s="28">
        <f t="shared" si="57"/>
        <v>16.214850900616618</v>
      </c>
      <c r="T301" s="89" t="str">
        <f t="shared" si="51"/>
        <v>-</v>
      </c>
    </row>
    <row r="302" spans="1:20" ht="12.75">
      <c r="A302" s="90">
        <v>39783</v>
      </c>
      <c r="B302" s="106">
        <v>0.8284722222222222</v>
      </c>
      <c r="C302" s="91">
        <v>245.2859736111111</v>
      </c>
      <c r="D302" s="28">
        <v>-8.519641666666667</v>
      </c>
      <c r="E302" s="98">
        <v>245.60488833333332</v>
      </c>
      <c r="F302" s="29">
        <v>-9.681297222222222</v>
      </c>
      <c r="G302" s="28">
        <v>247.51883694444444</v>
      </c>
      <c r="H302" s="28">
        <v>-8.849300000000001</v>
      </c>
      <c r="I302" s="98">
        <f t="shared" si="47"/>
        <v>1.2035789207616259</v>
      </c>
      <c r="J302" s="37" t="str">
        <f t="shared" si="52"/>
        <v>-</v>
      </c>
      <c r="K302" s="28">
        <f t="shared" si="48"/>
        <v>2.231738576590523</v>
      </c>
      <c r="L302" s="36" t="str">
        <f t="shared" si="52"/>
        <v>-</v>
      </c>
      <c r="M302" s="98">
        <f t="shared" si="49"/>
        <v>2.0640691292748223</v>
      </c>
      <c r="N302" s="37" t="str">
        <f t="shared" si="53"/>
        <v>-</v>
      </c>
      <c r="O302" s="28">
        <f t="shared" si="55"/>
        <v>2.231738576590523</v>
      </c>
      <c r="P302" s="66" t="str">
        <f t="shared" si="50"/>
        <v>-</v>
      </c>
      <c r="Q302" s="98">
        <f t="shared" si="56"/>
        <v>5.499386626626971</v>
      </c>
      <c r="R302" s="89" t="str">
        <f t="shared" si="54"/>
        <v>-</v>
      </c>
      <c r="S302" s="28">
        <f t="shared" si="57"/>
        <v>16.284732179038937</v>
      </c>
      <c r="T302" s="89" t="str">
        <f t="shared" si="51"/>
        <v>-</v>
      </c>
    </row>
    <row r="303" spans="1:20" ht="12.75">
      <c r="A303" s="90">
        <v>39783</v>
      </c>
      <c r="B303" s="106">
        <v>0.8291666666666666</v>
      </c>
      <c r="C303" s="91">
        <v>245.45119416666665</v>
      </c>
      <c r="D303" s="28">
        <v>-8.671391666666667</v>
      </c>
      <c r="E303" s="98">
        <v>245.77141611111114</v>
      </c>
      <c r="F303" s="29">
        <v>-9.840191666666668</v>
      </c>
      <c r="G303" s="28">
        <v>247.68768305555557</v>
      </c>
      <c r="H303" s="28">
        <v>-9.01106388888889</v>
      </c>
      <c r="I303" s="98">
        <f t="shared" si="47"/>
        <v>1.21077619597717</v>
      </c>
      <c r="J303" s="37" t="str">
        <f t="shared" si="52"/>
        <v>-</v>
      </c>
      <c r="K303" s="28">
        <f t="shared" si="48"/>
        <v>2.2358603802746413</v>
      </c>
      <c r="L303" s="36" t="str">
        <f t="shared" si="52"/>
        <v>-</v>
      </c>
      <c r="M303" s="98">
        <f t="shared" si="49"/>
        <v>2.064212039238974</v>
      </c>
      <c r="N303" s="37" t="str">
        <f t="shared" si="53"/>
        <v>-</v>
      </c>
      <c r="O303" s="28">
        <f t="shared" si="55"/>
        <v>2.2358603802746413</v>
      </c>
      <c r="P303" s="66" t="str">
        <f t="shared" si="50"/>
        <v>-</v>
      </c>
      <c r="Q303" s="98">
        <f t="shared" si="56"/>
        <v>5.510848615490785</v>
      </c>
      <c r="R303" s="89" t="str">
        <f t="shared" si="54"/>
        <v>-</v>
      </c>
      <c r="S303" s="28">
        <f t="shared" si="57"/>
        <v>16.35496969577448</v>
      </c>
      <c r="T303" s="89" t="str">
        <f t="shared" si="51"/>
        <v>-</v>
      </c>
    </row>
    <row r="304" spans="1:20" ht="12.75">
      <c r="A304" s="90">
        <v>39783</v>
      </c>
      <c r="B304" s="106">
        <v>0.8298611111111112</v>
      </c>
      <c r="C304" s="91">
        <v>245.61628805555554</v>
      </c>
      <c r="D304" s="28">
        <v>-8.823341666666666</v>
      </c>
      <c r="E304" s="98">
        <v>245.93781916666666</v>
      </c>
      <c r="F304" s="29">
        <v>-9.999297222222221</v>
      </c>
      <c r="G304" s="28">
        <v>247.85641277777776</v>
      </c>
      <c r="H304" s="28">
        <v>-9.173022222222222</v>
      </c>
      <c r="I304" s="98">
        <f t="shared" si="47"/>
        <v>1.2179842149877678</v>
      </c>
      <c r="J304" s="37" t="str">
        <f t="shared" si="52"/>
        <v>-</v>
      </c>
      <c r="K304" s="28">
        <f t="shared" si="48"/>
        <v>2.240011111805154</v>
      </c>
      <c r="L304" s="36" t="str">
        <f t="shared" si="52"/>
        <v>-</v>
      </c>
      <c r="M304" s="98">
        <f t="shared" si="49"/>
        <v>2.0643575505546905</v>
      </c>
      <c r="N304" s="37" t="str">
        <f t="shared" si="53"/>
        <v>-</v>
      </c>
      <c r="O304" s="28">
        <f t="shared" si="55"/>
        <v>2.240011111805154</v>
      </c>
      <c r="P304" s="66" t="str">
        <f t="shared" si="50"/>
        <v>-</v>
      </c>
      <c r="Q304" s="98">
        <f t="shared" si="56"/>
        <v>5.522352877347613</v>
      </c>
      <c r="R304" s="89" t="str">
        <f t="shared" si="54"/>
        <v>-</v>
      </c>
      <c r="S304" s="28">
        <f t="shared" si="57"/>
        <v>16.42558735186555</v>
      </c>
      <c r="T304" s="89" t="str">
        <f t="shared" si="51"/>
        <v>-</v>
      </c>
    </row>
    <row r="305" spans="1:20" ht="12.75">
      <c r="A305" s="90">
        <v>39783</v>
      </c>
      <c r="B305" s="106">
        <v>0.8305555555555556</v>
      </c>
      <c r="C305" s="91">
        <v>245.7812577777778</v>
      </c>
      <c r="D305" s="28">
        <v>-8.975486111111111</v>
      </c>
      <c r="E305" s="98">
        <v>246.10410055555556</v>
      </c>
      <c r="F305" s="29">
        <v>-10.158605555555557</v>
      </c>
      <c r="G305" s="28">
        <v>248.02502777777778</v>
      </c>
      <c r="H305" s="28">
        <v>-9.335172222222223</v>
      </c>
      <c r="I305" s="98">
        <f t="shared" si="47"/>
        <v>1.2252004288053613</v>
      </c>
      <c r="J305" s="37" t="str">
        <f t="shared" si="52"/>
        <v>-</v>
      </c>
      <c r="K305" s="28">
        <f t="shared" si="48"/>
        <v>2.244190004108288</v>
      </c>
      <c r="L305" s="36" t="str">
        <f t="shared" si="52"/>
        <v>-</v>
      </c>
      <c r="M305" s="98">
        <f t="shared" si="49"/>
        <v>2.0645020223827864</v>
      </c>
      <c r="N305" s="37" t="str">
        <f t="shared" si="53"/>
        <v>-</v>
      </c>
      <c r="O305" s="28">
        <f t="shared" si="55"/>
        <v>2.244190004108288</v>
      </c>
      <c r="P305" s="66" t="str">
        <f t="shared" si="50"/>
        <v>-</v>
      </c>
      <c r="Q305" s="98">
        <f t="shared" si="56"/>
        <v>5.533892455296436</v>
      </c>
      <c r="R305" s="89" t="str">
        <f t="shared" si="54"/>
        <v>-</v>
      </c>
      <c r="S305" s="28">
        <f t="shared" si="57"/>
        <v>16.4965444446382</v>
      </c>
      <c r="T305" s="89" t="str">
        <f t="shared" si="51"/>
        <v>-</v>
      </c>
    </row>
    <row r="306" spans="1:20" ht="12.75">
      <c r="A306" s="90">
        <v>39783</v>
      </c>
      <c r="B306" s="106">
        <v>0.83125</v>
      </c>
      <c r="C306" s="91">
        <v>245.94610472222223</v>
      </c>
      <c r="D306" s="28">
        <v>-9.127825</v>
      </c>
      <c r="E306" s="98">
        <v>246.27026166666667</v>
      </c>
      <c r="F306" s="29">
        <v>-10.318122222222222</v>
      </c>
      <c r="G306" s="28">
        <v>248.19353111111113</v>
      </c>
      <c r="H306" s="28">
        <v>-9.497519444444444</v>
      </c>
      <c r="I306" s="98">
        <f t="shared" si="47"/>
        <v>1.2324301893606868</v>
      </c>
      <c r="J306" s="37" t="str">
        <f t="shared" si="52"/>
        <v>-</v>
      </c>
      <c r="K306" s="28">
        <f t="shared" si="48"/>
        <v>2.2483991891783544</v>
      </c>
      <c r="L306" s="36" t="str">
        <f t="shared" si="52"/>
        <v>-</v>
      </c>
      <c r="M306" s="98">
        <f t="shared" si="49"/>
        <v>2.0646467568912903</v>
      </c>
      <c r="N306" s="37" t="str">
        <f t="shared" si="53"/>
        <v>-</v>
      </c>
      <c r="O306" s="28">
        <f t="shared" si="55"/>
        <v>2.2483991891783544</v>
      </c>
      <c r="P306" s="66" t="str">
        <f t="shared" si="50"/>
        <v>-</v>
      </c>
      <c r="Q306" s="98">
        <f t="shared" si="56"/>
        <v>5.545476135430331</v>
      </c>
      <c r="R306" s="89" t="str">
        <f t="shared" si="54"/>
        <v>-</v>
      </c>
      <c r="S306" s="28">
        <f t="shared" si="57"/>
        <v>16.567896463804228</v>
      </c>
      <c r="T306" s="89" t="str">
        <f t="shared" si="51"/>
        <v>-</v>
      </c>
    </row>
    <row r="307" spans="1:20" ht="12.75">
      <c r="A307" s="90">
        <v>39783</v>
      </c>
      <c r="B307" s="106">
        <v>0.8319444444444444</v>
      </c>
      <c r="C307" s="91">
        <v>246.1108313888889</v>
      </c>
      <c r="D307" s="28">
        <v>-9.280355555555557</v>
      </c>
      <c r="E307" s="98">
        <v>246.43630555555555</v>
      </c>
      <c r="F307" s="29">
        <v>-10.477841666666666</v>
      </c>
      <c r="G307" s="28">
        <v>248.36192472222223</v>
      </c>
      <c r="H307" s="28">
        <v>-9.660052777777778</v>
      </c>
      <c r="I307" s="98">
        <f t="shared" si="47"/>
        <v>1.2396709457159425</v>
      </c>
      <c r="J307" s="37" t="str">
        <f t="shared" si="52"/>
        <v>-</v>
      </c>
      <c r="K307" s="28">
        <f t="shared" si="48"/>
        <v>2.252636443325803</v>
      </c>
      <c r="L307" s="36" t="str">
        <f t="shared" si="52"/>
        <v>-</v>
      </c>
      <c r="M307" s="98">
        <f t="shared" si="49"/>
        <v>2.064792818527048</v>
      </c>
      <c r="N307" s="37" t="str">
        <f t="shared" si="53"/>
        <v>-</v>
      </c>
      <c r="O307" s="28">
        <f t="shared" si="55"/>
        <v>2.252636443325803</v>
      </c>
      <c r="P307" s="66" t="str">
        <f t="shared" si="50"/>
        <v>-</v>
      </c>
      <c r="Q307" s="98">
        <f t="shared" si="56"/>
        <v>5.557100207568794</v>
      </c>
      <c r="R307" s="89" t="str">
        <f t="shared" si="54"/>
        <v>-</v>
      </c>
      <c r="S307" s="28">
        <f t="shared" si="57"/>
        <v>16.639622059233332</v>
      </c>
      <c r="T307" s="89" t="str">
        <f t="shared" si="51"/>
        <v>-</v>
      </c>
    </row>
    <row r="308" spans="1:20" ht="12.75">
      <c r="A308" s="90">
        <v>39783</v>
      </c>
      <c r="B308" s="106">
        <v>0.8326388888888889</v>
      </c>
      <c r="C308" s="91">
        <v>246.27544</v>
      </c>
      <c r="D308" s="28">
        <v>-9.433077777777777</v>
      </c>
      <c r="E308" s="98">
        <v>246.6022338888889</v>
      </c>
      <c r="F308" s="29">
        <v>-10.63776388888889</v>
      </c>
      <c r="G308" s="28">
        <v>248.53021166666667</v>
      </c>
      <c r="H308" s="28">
        <v>-9.822780555555555</v>
      </c>
      <c r="I308" s="98">
        <f t="shared" si="47"/>
        <v>1.2469225440271516</v>
      </c>
      <c r="J308" s="37" t="str">
        <f t="shared" si="52"/>
        <v>-</v>
      </c>
      <c r="K308" s="28">
        <f t="shared" si="48"/>
        <v>2.256903565418572</v>
      </c>
      <c r="L308" s="36" t="str">
        <f t="shared" si="52"/>
        <v>-</v>
      </c>
      <c r="M308" s="98">
        <f t="shared" si="49"/>
        <v>2.064937953851686</v>
      </c>
      <c r="N308" s="37" t="str">
        <f t="shared" si="53"/>
        <v>-</v>
      </c>
      <c r="O308" s="28">
        <f t="shared" si="55"/>
        <v>2.256903565418572</v>
      </c>
      <c r="P308" s="66" t="str">
        <f>IF(AND(O308&lt;O307,O308&lt;O309),"min","-")</f>
        <v>-</v>
      </c>
      <c r="Q308" s="98">
        <f t="shared" si="56"/>
        <v>5.56876406329741</v>
      </c>
      <c r="R308" s="89" t="str">
        <f t="shared" si="54"/>
        <v>-</v>
      </c>
      <c r="S308" s="28">
        <f t="shared" si="57"/>
        <v>16.711718732125693</v>
      </c>
      <c r="T308" s="89" t="str">
        <f>IF(AND(S308&lt;S307,S308&lt;S309),"min","-")</f>
        <v>-</v>
      </c>
    </row>
    <row r="309" spans="1:20" ht="13.5" thickBot="1">
      <c r="A309" s="92">
        <v>39783</v>
      </c>
      <c r="B309" s="107">
        <v>0.8333333333333334</v>
      </c>
      <c r="C309" s="93">
        <v>246.43993194444445</v>
      </c>
      <c r="D309" s="94">
        <v>-9.585991666666667</v>
      </c>
      <c r="E309" s="99">
        <v>246.76804916666669</v>
      </c>
      <c r="F309" s="103">
        <v>-10.797886111111112</v>
      </c>
      <c r="G309" s="94">
        <v>248.69839361111113</v>
      </c>
      <c r="H309" s="94">
        <v>-9.985694444444444</v>
      </c>
      <c r="I309" s="99">
        <f t="shared" si="47"/>
        <v>1.2541825706831307</v>
      </c>
      <c r="J309" s="100" t="str">
        <f t="shared" si="52"/>
        <v>-</v>
      </c>
      <c r="K309" s="94">
        <f t="shared" si="48"/>
        <v>2.261199056347376</v>
      </c>
      <c r="L309" s="95" t="str">
        <f t="shared" si="52"/>
        <v>-</v>
      </c>
      <c r="M309" s="99">
        <f t="shared" si="49"/>
        <v>2.0650834609535496</v>
      </c>
      <c r="N309" s="100" t="str">
        <f t="shared" si="53"/>
        <v>-</v>
      </c>
      <c r="O309" s="94">
        <f t="shared" si="55"/>
        <v>2.261199056347376</v>
      </c>
      <c r="P309" s="96"/>
      <c r="Q309" s="99">
        <f t="shared" si="56"/>
        <v>5.580465087984056</v>
      </c>
      <c r="R309" s="97"/>
      <c r="S309" s="94">
        <f t="shared" si="57"/>
        <v>16.784171407222956</v>
      </c>
      <c r="T309" s="97"/>
    </row>
  </sheetData>
  <mergeCells count="9">
    <mergeCell ref="K6:L6"/>
    <mergeCell ref="S6:T6"/>
    <mergeCell ref="Q6:R6"/>
    <mergeCell ref="O6:P6"/>
    <mergeCell ref="M6:N6"/>
    <mergeCell ref="C6:D6"/>
    <mergeCell ref="E6:F6"/>
    <mergeCell ref="G6:H6"/>
    <mergeCell ref="I6:J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cp:lastPrinted>2008-06-18T08:00:15Z</cp:lastPrinted>
  <dcterms:created xsi:type="dcterms:W3CDTF">2006-09-05T09:42:10Z</dcterms:created>
  <dcterms:modified xsi:type="dcterms:W3CDTF">2008-11-05T17:14:58Z</dcterms:modified>
  <cp:category/>
  <cp:version/>
  <cp:contentType/>
  <cp:contentStatus/>
</cp:coreProperties>
</file>