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96" windowHeight="10992" activeTab="0"/>
  </bookViews>
  <sheets>
    <sheet name="Système sola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<sst xmlns="http://schemas.openxmlformats.org/spreadsheetml/2006/main" count="47" uniqueCount="38">
  <si>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Température d'équilibre d'un corps</t>
  </si>
  <si>
    <t>Cte solaire</t>
  </si>
  <si>
    <t>Planète</t>
  </si>
  <si>
    <t>albedo</t>
  </si>
  <si>
    <t>Terre</t>
  </si>
  <si>
    <t>Cte Stefan</t>
  </si>
  <si>
    <t>W.m-2. K-4</t>
  </si>
  <si>
    <t>W.m-2</t>
  </si>
  <si>
    <t>Rayon</t>
  </si>
  <si>
    <t>Energie reçue</t>
  </si>
  <si>
    <t>Lune</t>
  </si>
  <si>
    <t>Distance</t>
  </si>
  <si>
    <t>T Solaire</t>
  </si>
  <si>
    <t>K</t>
  </si>
  <si>
    <t>R Soleil</t>
  </si>
  <si>
    <t>km</t>
  </si>
  <si>
    <t>E Soleil</t>
  </si>
  <si>
    <t>Watts</t>
  </si>
  <si>
    <t>Mercure</t>
  </si>
  <si>
    <t>Vénus</t>
  </si>
  <si>
    <t>Mars</t>
  </si>
  <si>
    <t>Jupiter</t>
  </si>
  <si>
    <t>Saturne</t>
  </si>
  <si>
    <t>Uranus</t>
  </si>
  <si>
    <t>Neptune</t>
  </si>
  <si>
    <t>Pluton</t>
  </si>
  <si>
    <t>T mesurée</t>
  </si>
  <si>
    <t>T °C</t>
  </si>
  <si>
    <t>T°K</t>
  </si>
  <si>
    <t>T °K</t>
  </si>
  <si>
    <t>P rayonnée</t>
  </si>
  <si>
    <t>P Mesurée</t>
  </si>
  <si>
    <t>P Calculée</t>
  </si>
  <si>
    <t>Terre périhélie</t>
  </si>
  <si>
    <t>Terre aphélie</t>
  </si>
  <si>
    <t>-173 et 427</t>
  </si>
  <si>
    <t>-173 et 117</t>
  </si>
  <si>
    <t>-73 et 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</si>
</sst>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E+00"/>
  </numFmts>
  <fonts count="5">
    <font>
      <sz val="10"/>
      <name val="Arial Narrow"/>
      <family val="0"/>
    </font>
    <font>
      <sz val="24"/>
      <name val="Arial"/>
      <family val="2"/>
    </font>
    <font>
      <sz val="8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1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right"/>
    </xf>
    <xf numFmtId="11" fontId="0" fillId="0" borderId="7" xfId="0" applyNumberFormat="1" applyBorder="1" applyAlignment="1">
      <alignment/>
    </xf>
    <xf numFmtId="0" fontId="4" fillId="0" borderId="4" xfId="0" applyFont="1" applyBorder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1" fontId="3" fillId="0" borderId="2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0" xfId="0" applyNumberFormat="1" applyAlignment="1">
      <alignment/>
    </xf>
    <xf numFmtId="166" fontId="3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8">
      <selection activeCell="L19" sqref="L19"/>
    </sheetView>
  </sheetViews>
  <sheetFormatPr defaultColWidth="12" defaultRowHeight="12.75"/>
  <cols>
    <col min="1" max="1" width="12.5" style="0" customWidth="1"/>
    <col min="5" max="5" width="14.5" style="0" customWidth="1"/>
    <col min="6" max="6" width="10.33203125" style="30" customWidth="1"/>
    <col min="7" max="7" width="6.83203125" style="0" customWidth="1"/>
    <col min="8" max="8" width="6.66015625" style="0" customWidth="1"/>
    <col min="10" max="10" width="2.16015625" style="0" customWidth="1"/>
  </cols>
  <sheetData>
    <row r="2" spans="1:3" ht="30">
      <c r="A2" s="1" t="s">
        <v>0</v>
      </c>
      <c r="B2" s="1"/>
      <c r="C2" s="1"/>
    </row>
    <row r="5" spans="3:6" ht="13.5">
      <c r="C5" s="3" t="s">
        <v>12</v>
      </c>
      <c r="D5" s="4">
        <v>5770</v>
      </c>
      <c r="E5" s="4" t="s">
        <v>13</v>
      </c>
      <c r="F5" s="31"/>
    </row>
    <row r="6" spans="3:6" ht="13.5">
      <c r="C6" s="6" t="s">
        <v>14</v>
      </c>
      <c r="D6" s="7">
        <v>696000</v>
      </c>
      <c r="E6" s="7" t="s">
        <v>15</v>
      </c>
      <c r="F6" s="19"/>
    </row>
    <row r="7" spans="3:6" ht="13.5">
      <c r="C7" s="6" t="s">
        <v>16</v>
      </c>
      <c r="D7" s="7">
        <f>D8*D5^4*(4*PI()*(D6*1000)^2)</f>
        <v>3.8259488937679196E+26</v>
      </c>
      <c r="E7" s="7" t="s">
        <v>17</v>
      </c>
      <c r="F7" s="19"/>
    </row>
    <row r="8" spans="3:10" ht="13.5">
      <c r="C8" s="6" t="s">
        <v>5</v>
      </c>
      <c r="D8" s="9">
        <v>5.67032E-08</v>
      </c>
      <c r="E8" s="7" t="s">
        <v>6</v>
      </c>
      <c r="F8" s="19"/>
      <c r="J8" s="2"/>
    </row>
    <row r="9" spans="3:10" ht="13.5">
      <c r="C9" s="10"/>
      <c r="D9" s="11" t="s">
        <v>31</v>
      </c>
      <c r="E9" s="12" t="s">
        <v>32</v>
      </c>
      <c r="F9" s="19"/>
      <c r="J9" s="2"/>
    </row>
    <row r="10" spans="3:6" ht="13.5">
      <c r="C10" s="13" t="s">
        <v>1</v>
      </c>
      <c r="D10" s="14">
        <v>1367</v>
      </c>
      <c r="E10" s="28">
        <f>D8*D5^4*(4*PI()*(D6*1000)^2)/(4*PI()*(B14*1000)^2)</f>
        <v>1360.4343597027507</v>
      </c>
      <c r="F10" s="22" t="s">
        <v>7</v>
      </c>
    </row>
    <row r="12" spans="1:8" ht="13.5">
      <c r="A12" s="15" t="s">
        <v>2</v>
      </c>
      <c r="B12" s="16" t="s">
        <v>11</v>
      </c>
      <c r="C12" s="16" t="s">
        <v>8</v>
      </c>
      <c r="D12" s="16" t="s">
        <v>3</v>
      </c>
      <c r="E12" s="16" t="s">
        <v>9</v>
      </c>
      <c r="F12" s="32" t="s">
        <v>30</v>
      </c>
      <c r="G12" s="16" t="s">
        <v>29</v>
      </c>
      <c r="H12" s="17" t="s">
        <v>27</v>
      </c>
    </row>
    <row r="13" spans="1:8" ht="13.5">
      <c r="A13" s="10"/>
      <c r="B13" s="7"/>
      <c r="C13" s="7"/>
      <c r="D13" s="7"/>
      <c r="E13" s="7"/>
      <c r="F13" s="18"/>
      <c r="G13" s="7"/>
      <c r="H13" s="8"/>
    </row>
    <row r="14" spans="1:8" ht="13.5">
      <c r="A14" s="10" t="s">
        <v>4</v>
      </c>
      <c r="B14" s="7">
        <v>149598023</v>
      </c>
      <c r="C14" s="7">
        <v>6378</v>
      </c>
      <c r="D14" s="7">
        <v>0</v>
      </c>
      <c r="E14" s="33">
        <f>PI()*(C14*1000)^2*$D$10*(1-D14)</f>
        <v>1.746977924395731E+17</v>
      </c>
      <c r="F14" s="18">
        <f>E14/(4*PI()*(C14*1000)^2)</f>
        <v>341.75</v>
      </c>
      <c r="G14" s="18">
        <f>(F14/$D$8)^(0.25)</f>
        <v>278.6283086354735</v>
      </c>
      <c r="H14" s="19">
        <f>G14-273</f>
        <v>5.628308635473502</v>
      </c>
    </row>
    <row r="15" spans="1:8" ht="13.5">
      <c r="A15" s="10"/>
      <c r="B15" s="7">
        <v>149598023</v>
      </c>
      <c r="C15" s="7">
        <v>6378</v>
      </c>
      <c r="D15" s="7">
        <v>0.1</v>
      </c>
      <c r="E15" s="33">
        <f>PI()*(C15*1000)^2*$D$10*(1-D15)</f>
        <v>1.5722801319561578E+17</v>
      </c>
      <c r="F15" s="18">
        <f>E15/(4*PI()*(C15*1000)^2)</f>
        <v>307.575</v>
      </c>
      <c r="G15" s="18">
        <f>(F15/$D$8)^(0.25)</f>
        <v>271.3850164710951</v>
      </c>
      <c r="H15" s="19">
        <f>G15-273</f>
        <v>-1.6149835289048724</v>
      </c>
    </row>
    <row r="16" spans="1:8" ht="13.5">
      <c r="A16" s="10"/>
      <c r="B16" s="7">
        <v>149598023</v>
      </c>
      <c r="C16" s="7">
        <v>6378</v>
      </c>
      <c r="D16" s="7">
        <v>0.5</v>
      </c>
      <c r="E16" s="33">
        <f>PI()*(C16*1000)^2*$D$10*(1-D16)</f>
        <v>87348896219786540</v>
      </c>
      <c r="F16" s="18">
        <f>E16/(4*PI()*(C16*1000)^2)</f>
        <v>170.875</v>
      </c>
      <c r="G16" s="18">
        <f>(F16/$D$8)^(0.25)</f>
        <v>234.29754591977536</v>
      </c>
      <c r="H16" s="19">
        <f>G16-273</f>
        <v>-38.70245408022464</v>
      </c>
    </row>
    <row r="17" spans="1:8" ht="13.5">
      <c r="A17" s="10"/>
      <c r="B17" s="7">
        <v>149598023</v>
      </c>
      <c r="C17" s="7">
        <v>6378</v>
      </c>
      <c r="D17" s="7">
        <v>0.9</v>
      </c>
      <c r="E17" s="33">
        <f>PI()*(C17*1000)^2*$D$10*(1-D17)</f>
        <v>17469779243957304</v>
      </c>
      <c r="F17" s="18">
        <f>E17/(4*PI()*(C17*1000)^2)</f>
        <v>34.17499999999999</v>
      </c>
      <c r="G17" s="18">
        <f>(F17/$D$8)^(0.25)</f>
        <v>156.68421231361785</v>
      </c>
      <c r="H17" s="19">
        <f>G17-273</f>
        <v>-116.31578768638215</v>
      </c>
    </row>
    <row r="18" spans="1:8" ht="13.5">
      <c r="A18" s="20" t="s">
        <v>10</v>
      </c>
      <c r="B18" s="14">
        <v>149598023</v>
      </c>
      <c r="C18" s="14">
        <v>1738</v>
      </c>
      <c r="D18" s="14">
        <v>0.12</v>
      </c>
      <c r="E18" s="34">
        <f>PI()*(C18*1000)^2*$D$10*(1-D18)</f>
        <v>11415648913090656</v>
      </c>
      <c r="F18" s="21">
        <f>E18/(4*PI()*(C18*1000)^2)</f>
        <v>300.74</v>
      </c>
      <c r="G18" s="21">
        <f>(F18/$D$8)^(0.25)</f>
        <v>269.8645924152959</v>
      </c>
      <c r="H18" s="22">
        <f>G18-273</f>
        <v>-3.135407584704126</v>
      </c>
    </row>
    <row r="19" ht="13.5">
      <c r="E19" s="35"/>
    </row>
    <row r="20" ht="13.5">
      <c r="E20" s="35"/>
    </row>
    <row r="21" spans="1:10" ht="13.5">
      <c r="A21" s="15" t="s">
        <v>2</v>
      </c>
      <c r="B21" s="16" t="s">
        <v>11</v>
      </c>
      <c r="C21" s="16" t="s">
        <v>8</v>
      </c>
      <c r="D21" s="16" t="s">
        <v>3</v>
      </c>
      <c r="E21" s="36" t="s">
        <v>9</v>
      </c>
      <c r="F21" s="32" t="s">
        <v>30</v>
      </c>
      <c r="G21" s="16" t="s">
        <v>28</v>
      </c>
      <c r="H21" s="16" t="s">
        <v>27</v>
      </c>
      <c r="I21" s="16" t="s">
        <v>26</v>
      </c>
      <c r="J21" s="5"/>
    </row>
    <row r="22" spans="1:10" ht="13.5">
      <c r="A22" s="29" t="s">
        <v>18</v>
      </c>
      <c r="B22" s="7">
        <v>58050000</v>
      </c>
      <c r="C22" s="23">
        <v>2440</v>
      </c>
      <c r="D22" s="24">
        <v>0.1</v>
      </c>
      <c r="E22" s="33">
        <f>PI()*(C22*1000)^2*($D$7/(4*PI()*(B22*1000)^2))*(1-D22)</f>
        <v>1.520886787915836E+17</v>
      </c>
      <c r="F22" s="18">
        <f>E22/(4*PI()*(C22*1000)^2)</f>
        <v>2032.8595318795385</v>
      </c>
      <c r="G22" s="18">
        <f>((1-D22)/4)^0.25*SQRT($D$6/B22)*$D$5</f>
        <v>435.13593516818395</v>
      </c>
      <c r="H22" s="18">
        <f>G22-273</f>
        <v>162.13593516818395</v>
      </c>
      <c r="I22" s="27" t="s">
        <v>35</v>
      </c>
      <c r="J22" s="8"/>
    </row>
    <row r="23" spans="1:10" ht="13.5">
      <c r="A23" s="29" t="s">
        <v>19</v>
      </c>
      <c r="B23" s="7">
        <v>108450000</v>
      </c>
      <c r="C23" s="7">
        <v>6057</v>
      </c>
      <c r="D23" s="24">
        <v>0.65</v>
      </c>
      <c r="E23" s="33">
        <f aca="true" t="shared" si="0" ref="E23:E33">PI()*(C23*1000)^2*($D$7/(4*PI()*(B23*1000)^2))*(1-D23)</f>
        <v>1.044247038234351E+17</v>
      </c>
      <c r="F23" s="18">
        <f aca="true" t="shared" si="1" ref="F23:F33">E23/(4*PI()*(C23*1000)^2)</f>
        <v>226.50523339058265</v>
      </c>
      <c r="G23" s="18">
        <f aca="true" t="shared" si="2" ref="G23:G33">((1-D23)/4)^0.25*SQRT($D$6/B23)*$D$5</f>
        <v>251.40138621865918</v>
      </c>
      <c r="H23" s="18">
        <f aca="true" t="shared" si="3" ref="H23:H33">G23-273</f>
        <v>-21.598613781340816</v>
      </c>
      <c r="I23" s="7">
        <v>470</v>
      </c>
      <c r="J23" s="8"/>
    </row>
    <row r="24" spans="1:10" ht="13.5">
      <c r="A24" s="29" t="s">
        <v>4</v>
      </c>
      <c r="B24" s="7">
        <v>149598023</v>
      </c>
      <c r="C24" s="7">
        <v>6378</v>
      </c>
      <c r="D24" s="24">
        <v>0.5</v>
      </c>
      <c r="E24" s="33">
        <f t="shared" si="0"/>
        <v>86929363350041940</v>
      </c>
      <c r="F24" s="18">
        <f t="shared" si="1"/>
        <v>170.05429496284384</v>
      </c>
      <c r="G24" s="18">
        <f t="shared" si="2"/>
        <v>234.01570761206952</v>
      </c>
      <c r="H24" s="18">
        <f t="shared" si="3"/>
        <v>-38.98429238793048</v>
      </c>
      <c r="I24" s="7">
        <v>15</v>
      </c>
      <c r="J24" s="8"/>
    </row>
    <row r="25" spans="1:13" ht="13.5">
      <c r="A25" s="29" t="s">
        <v>33</v>
      </c>
      <c r="B25" s="26">
        <v>147098240.03567</v>
      </c>
      <c r="C25" s="7">
        <v>6378</v>
      </c>
      <c r="D25" s="24">
        <v>0.5</v>
      </c>
      <c r="E25" s="33">
        <f t="shared" si="0"/>
        <v>89909017965836820</v>
      </c>
      <c r="F25" s="18">
        <f t="shared" si="1"/>
        <v>175.88320070187956</v>
      </c>
      <c r="G25" s="18">
        <f>((1-D25)/4)^0.25*SQRT($D$6/B25)*$D$5</f>
        <v>235.99575868588144</v>
      </c>
      <c r="H25" s="18">
        <f t="shared" si="3"/>
        <v>-37.00424131411856</v>
      </c>
      <c r="I25" s="7"/>
      <c r="J25" s="8"/>
      <c r="L25" s="30"/>
      <c r="M25" s="30"/>
    </row>
    <row r="26" spans="1:10" ht="13.5">
      <c r="A26" s="29" t="s">
        <v>34</v>
      </c>
      <c r="B26" s="26">
        <v>152097805.96433</v>
      </c>
      <c r="C26" s="7">
        <v>6378</v>
      </c>
      <c r="D26" s="24">
        <v>0.5</v>
      </c>
      <c r="E26" s="33">
        <f t="shared" si="0"/>
        <v>84095413175653540</v>
      </c>
      <c r="F26" s="18">
        <f t="shared" si="1"/>
        <v>164.5104214051271</v>
      </c>
      <c r="G26" s="18">
        <f>((1-D26)/4)^0.25*SQRT($D$6/B26)*$D$5</f>
        <v>232.0846736374584</v>
      </c>
      <c r="H26" s="18">
        <f t="shared" si="3"/>
        <v>-40.915326362541606</v>
      </c>
      <c r="I26" s="7"/>
      <c r="J26" s="8"/>
    </row>
    <row r="27" spans="1:10" ht="13.5">
      <c r="A27" s="29" t="s">
        <v>10</v>
      </c>
      <c r="B27" s="7">
        <v>149598023</v>
      </c>
      <c r="C27" s="7">
        <v>1738</v>
      </c>
      <c r="D27" s="7">
        <v>0.12</v>
      </c>
      <c r="E27" s="33">
        <f t="shared" si="0"/>
        <v>11360820058282288</v>
      </c>
      <c r="F27" s="18">
        <f t="shared" si="1"/>
        <v>299.2955591346051</v>
      </c>
      <c r="G27" s="18">
        <f t="shared" si="2"/>
        <v>269.5399702356759</v>
      </c>
      <c r="H27" s="18">
        <f t="shared" si="3"/>
        <v>-3.4600297643240765</v>
      </c>
      <c r="I27" s="27" t="s">
        <v>36</v>
      </c>
      <c r="J27" s="8"/>
    </row>
    <row r="28" spans="1:10" ht="13.5">
      <c r="A28" s="29" t="s">
        <v>20</v>
      </c>
      <c r="B28" s="7">
        <v>228600000</v>
      </c>
      <c r="C28" s="7">
        <v>3397</v>
      </c>
      <c r="D28" s="24">
        <v>0.15</v>
      </c>
      <c r="E28" s="33">
        <f t="shared" si="0"/>
        <v>17952987996878690</v>
      </c>
      <c r="F28" s="18">
        <f t="shared" si="1"/>
        <v>123.8043153356716</v>
      </c>
      <c r="G28" s="18">
        <f t="shared" si="2"/>
        <v>216.16334567074378</v>
      </c>
      <c r="H28" s="18">
        <f t="shared" si="3"/>
        <v>-56.83665432925622</v>
      </c>
      <c r="I28" s="27" t="s">
        <v>37</v>
      </c>
      <c r="J28" s="8"/>
    </row>
    <row r="29" spans="1:10" ht="13.5">
      <c r="A29" s="29" t="s">
        <v>21</v>
      </c>
      <c r="B29" s="7">
        <v>780450000</v>
      </c>
      <c r="C29" s="7">
        <v>71492</v>
      </c>
      <c r="D29" s="24">
        <v>0.52</v>
      </c>
      <c r="E29" s="33">
        <f t="shared" si="0"/>
        <v>3.852522058445449E+17</v>
      </c>
      <c r="F29" s="18">
        <f t="shared" si="1"/>
        <v>5.9981921847685316</v>
      </c>
      <c r="G29" s="18">
        <f t="shared" si="2"/>
        <v>101.41523515278496</v>
      </c>
      <c r="H29" s="18">
        <f t="shared" si="3"/>
        <v>-171.58476484721504</v>
      </c>
      <c r="I29" s="7">
        <v>-121</v>
      </c>
      <c r="J29" s="8"/>
    </row>
    <row r="30" spans="1:10" ht="13.5">
      <c r="A30" s="29" t="s">
        <v>22</v>
      </c>
      <c r="B30" s="7">
        <v>1433250000</v>
      </c>
      <c r="C30" s="7">
        <v>60268</v>
      </c>
      <c r="D30" s="24">
        <v>0.47</v>
      </c>
      <c r="E30" s="33">
        <f t="shared" si="0"/>
        <v>89636460912111860</v>
      </c>
      <c r="F30" s="18">
        <f t="shared" si="1"/>
        <v>1.963818187644686</v>
      </c>
      <c r="G30" s="18">
        <f t="shared" si="2"/>
        <v>76.71378787405801</v>
      </c>
      <c r="H30" s="18">
        <f t="shared" si="3"/>
        <v>-196.28621212594197</v>
      </c>
      <c r="I30" s="7">
        <v>-125</v>
      </c>
      <c r="J30" s="8"/>
    </row>
    <row r="31" spans="1:10" ht="13.5">
      <c r="A31" s="29" t="s">
        <v>23</v>
      </c>
      <c r="B31" s="7">
        <v>2882700000</v>
      </c>
      <c r="C31" s="7">
        <v>25559</v>
      </c>
      <c r="D31" s="24">
        <v>0.51</v>
      </c>
      <c r="E31" s="33">
        <f t="shared" si="0"/>
        <v>3684377088554298.5</v>
      </c>
      <c r="F31" s="18">
        <f t="shared" si="1"/>
        <v>0.4488141006967936</v>
      </c>
      <c r="G31" s="18">
        <f t="shared" si="2"/>
        <v>53.04136977970104</v>
      </c>
      <c r="H31" s="18">
        <f t="shared" si="3"/>
        <v>-219.95863022029897</v>
      </c>
      <c r="I31" s="7">
        <v>-193</v>
      </c>
      <c r="J31" s="8"/>
    </row>
    <row r="32" spans="1:10" ht="13.5">
      <c r="A32" s="29" t="s">
        <v>24</v>
      </c>
      <c r="B32" s="7">
        <v>4516500000</v>
      </c>
      <c r="C32" s="7">
        <v>24764</v>
      </c>
      <c r="D32" s="24">
        <v>0.41</v>
      </c>
      <c r="E32" s="33">
        <f t="shared" si="0"/>
        <v>1696558136615017.2</v>
      </c>
      <c r="F32" s="18">
        <f t="shared" si="1"/>
        <v>0.2201492912713648</v>
      </c>
      <c r="G32" s="18">
        <f t="shared" si="2"/>
        <v>44.389211517945625</v>
      </c>
      <c r="H32" s="18">
        <f t="shared" si="3"/>
        <v>-228.61078848205437</v>
      </c>
      <c r="I32" s="7">
        <v>-225</v>
      </c>
      <c r="J32" s="8"/>
    </row>
    <row r="33" spans="1:10" ht="13.5">
      <c r="A33" s="29" t="s">
        <v>25</v>
      </c>
      <c r="B33" s="7">
        <v>5915850000</v>
      </c>
      <c r="C33" s="7">
        <v>1195</v>
      </c>
      <c r="D33" s="24">
        <v>0.3</v>
      </c>
      <c r="E33" s="33">
        <f t="shared" si="0"/>
        <v>2731987553548.349</v>
      </c>
      <c r="F33" s="18">
        <f t="shared" si="1"/>
        <v>0.15224149563654482</v>
      </c>
      <c r="G33" s="18">
        <f t="shared" si="2"/>
        <v>40.4791484985782</v>
      </c>
      <c r="H33" s="18">
        <f t="shared" si="3"/>
        <v>-232.52085150142182</v>
      </c>
      <c r="I33" s="7">
        <v>-236</v>
      </c>
      <c r="J33" s="8"/>
    </row>
    <row r="34" spans="1:10" ht="13.5">
      <c r="A34" s="20"/>
      <c r="B34" s="14"/>
      <c r="C34" s="14"/>
      <c r="D34" s="14"/>
      <c r="E34" s="14"/>
      <c r="F34" s="21"/>
      <c r="G34" s="14"/>
      <c r="H34" s="14"/>
      <c r="I34" s="14"/>
      <c r="J34" s="25"/>
    </row>
  </sheetData>
  <printOptions gridLines="1"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cp:lastPrinted>2007-01-07T17:58:58Z</cp:lastPrinted>
  <dcterms:created xsi:type="dcterms:W3CDTF">2007-01-07T11:18:26Z</dcterms:created>
  <dcterms:modified xsi:type="dcterms:W3CDTF">2016-08-30T08:56:27Z</dcterms:modified>
  <cp:category/>
  <cp:version/>
  <cp:contentType/>
  <cp:contentStatus/>
</cp:coreProperties>
</file>